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C Колодцы Magnaplast" sheetId="4" r:id="rId1"/>
  </sheets>
  <externalReferences>
    <externalReference r:id="rId2"/>
  </externalReferences>
  <definedNames>
    <definedName name="_xlnm.Print_Area" localSheetId="0">'SC Колодцы Magnaplast'!$A$1:$K$149</definedName>
  </definedNames>
  <calcPr calcId="144525"/>
</workbook>
</file>

<file path=xl/calcChain.xml><?xml version="1.0" encoding="utf-8"?>
<calcChain xmlns="http://schemas.openxmlformats.org/spreadsheetml/2006/main">
  <c r="K144" i="4" l="1"/>
  <c r="K143" i="4"/>
  <c r="F12" i="4"/>
  <c r="F141" i="4" l="1"/>
  <c r="F138" i="4"/>
  <c r="F134" i="4"/>
  <c r="F133" i="4"/>
  <c r="F130" i="4"/>
  <c r="F129" i="4"/>
  <c r="F127" i="4"/>
  <c r="F126" i="4"/>
  <c r="F125" i="4"/>
  <c r="F121" i="4"/>
  <c r="F117" i="4"/>
  <c r="F116" i="4"/>
  <c r="F115" i="4"/>
  <c r="F112" i="4"/>
  <c r="F111" i="4"/>
  <c r="F110" i="4"/>
  <c r="F109" i="4"/>
  <c r="F108" i="4"/>
  <c r="F105" i="4"/>
  <c r="F104" i="4"/>
  <c r="F103" i="4"/>
  <c r="F102" i="4"/>
  <c r="F101" i="4"/>
  <c r="F97" i="4"/>
  <c r="F93" i="4"/>
  <c r="F92" i="4"/>
  <c r="F89" i="4"/>
  <c r="F88" i="4"/>
  <c r="F20" i="4"/>
  <c r="F21" i="4"/>
  <c r="F24" i="4"/>
  <c r="F25" i="4"/>
  <c r="F26" i="4"/>
  <c r="F27" i="4"/>
  <c r="F30" i="4"/>
  <c r="F31" i="4"/>
  <c r="F32" i="4"/>
  <c r="F35" i="4"/>
  <c r="F36" i="4"/>
  <c r="F41" i="4"/>
  <c r="F45" i="4"/>
  <c r="F49" i="4"/>
  <c r="F53" i="4"/>
  <c r="F54" i="4"/>
  <c r="F55" i="4"/>
  <c r="F56" i="4"/>
  <c r="F57" i="4"/>
  <c r="F60" i="4"/>
  <c r="F61" i="4"/>
  <c r="F62" i="4"/>
  <c r="F63" i="4"/>
  <c r="F64" i="4"/>
  <c r="F68" i="4"/>
  <c r="F69" i="4"/>
  <c r="F73" i="4"/>
  <c r="F74" i="4"/>
  <c r="F76" i="4"/>
  <c r="F77" i="4"/>
  <c r="F78" i="4"/>
  <c r="F79" i="4"/>
  <c r="F83" i="4"/>
  <c r="F87" i="4"/>
  <c r="F15" i="4"/>
  <c r="F16" i="4"/>
  <c r="I16" i="4" l="1"/>
  <c r="K16" i="4" s="1"/>
  <c r="J16" i="4"/>
  <c r="I87" i="4"/>
  <c r="K87" i="4" s="1"/>
  <c r="J87" i="4"/>
  <c r="I79" i="4"/>
  <c r="K79" i="4" s="1"/>
  <c r="J79" i="4"/>
  <c r="I77" i="4"/>
  <c r="K77" i="4" s="1"/>
  <c r="J77" i="4"/>
  <c r="I74" i="4"/>
  <c r="K74" i="4" s="1"/>
  <c r="J74" i="4"/>
  <c r="I69" i="4"/>
  <c r="K69" i="4" s="1"/>
  <c r="J69" i="4"/>
  <c r="I64" i="4"/>
  <c r="K64" i="4" s="1"/>
  <c r="J64" i="4"/>
  <c r="I62" i="4"/>
  <c r="K62" i="4" s="1"/>
  <c r="J62" i="4"/>
  <c r="I60" i="4"/>
  <c r="K60" i="4" s="1"/>
  <c r="J60" i="4"/>
  <c r="I56" i="4"/>
  <c r="K56" i="4" s="1"/>
  <c r="J56" i="4"/>
  <c r="I54" i="4"/>
  <c r="K54" i="4" s="1"/>
  <c r="J54" i="4"/>
  <c r="I49" i="4"/>
  <c r="K49" i="4" s="1"/>
  <c r="J49" i="4"/>
  <c r="I41" i="4"/>
  <c r="K41" i="4" s="1"/>
  <c r="J41" i="4"/>
  <c r="I35" i="4"/>
  <c r="K35" i="4" s="1"/>
  <c r="J35" i="4"/>
  <c r="I31" i="4"/>
  <c r="K31" i="4" s="1"/>
  <c r="J31" i="4"/>
  <c r="I27" i="4"/>
  <c r="K27" i="4" s="1"/>
  <c r="J27" i="4"/>
  <c r="I25" i="4"/>
  <c r="K25" i="4" s="1"/>
  <c r="J25" i="4"/>
  <c r="I21" i="4"/>
  <c r="K21" i="4" s="1"/>
  <c r="J21" i="4"/>
  <c r="I88" i="4"/>
  <c r="K88" i="4" s="1"/>
  <c r="J88" i="4"/>
  <c r="I92" i="4"/>
  <c r="K92" i="4" s="1"/>
  <c r="J92" i="4"/>
  <c r="I97" i="4"/>
  <c r="K97" i="4" s="1"/>
  <c r="J97" i="4"/>
  <c r="I102" i="4"/>
  <c r="K102" i="4" s="1"/>
  <c r="J102" i="4"/>
  <c r="I104" i="4"/>
  <c r="K104" i="4" s="1"/>
  <c r="J104" i="4"/>
  <c r="I108" i="4"/>
  <c r="K108" i="4" s="1"/>
  <c r="J108" i="4"/>
  <c r="I110" i="4"/>
  <c r="K110" i="4" s="1"/>
  <c r="J110" i="4"/>
  <c r="I112" i="4"/>
  <c r="K112" i="4" s="1"/>
  <c r="J112" i="4"/>
  <c r="I116" i="4"/>
  <c r="K116" i="4" s="1"/>
  <c r="J116" i="4"/>
  <c r="I121" i="4"/>
  <c r="K121" i="4" s="1"/>
  <c r="J121" i="4"/>
  <c r="I126" i="4"/>
  <c r="K126" i="4" s="1"/>
  <c r="J126" i="4"/>
  <c r="I129" i="4"/>
  <c r="K129" i="4" s="1"/>
  <c r="J129" i="4"/>
  <c r="I133" i="4"/>
  <c r="K133" i="4" s="1"/>
  <c r="J133" i="4"/>
  <c r="I138" i="4"/>
  <c r="K138" i="4" s="1"/>
  <c r="J138" i="4"/>
  <c r="I15" i="4"/>
  <c r="K15" i="4" s="1"/>
  <c r="J15" i="4"/>
  <c r="I83" i="4"/>
  <c r="K83" i="4" s="1"/>
  <c r="J83" i="4"/>
  <c r="I78" i="4"/>
  <c r="K78" i="4" s="1"/>
  <c r="J78" i="4"/>
  <c r="I76" i="4"/>
  <c r="K76" i="4" s="1"/>
  <c r="J76" i="4"/>
  <c r="I73" i="4"/>
  <c r="K73" i="4" s="1"/>
  <c r="J73" i="4"/>
  <c r="I68" i="4"/>
  <c r="K68" i="4" s="1"/>
  <c r="J68" i="4"/>
  <c r="I63" i="4"/>
  <c r="K63" i="4" s="1"/>
  <c r="J63" i="4"/>
  <c r="I61" i="4"/>
  <c r="K61" i="4" s="1"/>
  <c r="J61" i="4"/>
  <c r="I57" i="4"/>
  <c r="K57" i="4" s="1"/>
  <c r="J57" i="4"/>
  <c r="I55" i="4"/>
  <c r="K55" i="4" s="1"/>
  <c r="J55" i="4"/>
  <c r="I53" i="4"/>
  <c r="K53" i="4" s="1"/>
  <c r="J53" i="4"/>
  <c r="I45" i="4"/>
  <c r="K45" i="4" s="1"/>
  <c r="J45" i="4"/>
  <c r="I36" i="4"/>
  <c r="K36" i="4" s="1"/>
  <c r="J36" i="4"/>
  <c r="I32" i="4"/>
  <c r="K32" i="4" s="1"/>
  <c r="J32" i="4"/>
  <c r="I30" i="4"/>
  <c r="K30" i="4" s="1"/>
  <c r="J30" i="4"/>
  <c r="I26" i="4"/>
  <c r="K26" i="4" s="1"/>
  <c r="J26" i="4"/>
  <c r="I24" i="4"/>
  <c r="K24" i="4" s="1"/>
  <c r="J24" i="4"/>
  <c r="I20" i="4"/>
  <c r="K20" i="4" s="1"/>
  <c r="J20" i="4"/>
  <c r="I89" i="4"/>
  <c r="K89" i="4" s="1"/>
  <c r="J89" i="4"/>
  <c r="I93" i="4"/>
  <c r="K93" i="4" s="1"/>
  <c r="J93" i="4"/>
  <c r="I101" i="4"/>
  <c r="K101" i="4" s="1"/>
  <c r="J101" i="4"/>
  <c r="I103" i="4"/>
  <c r="K103" i="4" s="1"/>
  <c r="J103" i="4"/>
  <c r="I105" i="4"/>
  <c r="K105" i="4" s="1"/>
  <c r="J105" i="4"/>
  <c r="I109" i="4"/>
  <c r="K109" i="4" s="1"/>
  <c r="J109" i="4"/>
  <c r="I111" i="4"/>
  <c r="K111" i="4" s="1"/>
  <c r="J111" i="4"/>
  <c r="I115" i="4"/>
  <c r="K115" i="4" s="1"/>
  <c r="J115" i="4"/>
  <c r="I117" i="4"/>
  <c r="K117" i="4" s="1"/>
  <c r="J117" i="4"/>
  <c r="I125" i="4"/>
  <c r="K125" i="4" s="1"/>
  <c r="J125" i="4"/>
  <c r="I127" i="4"/>
  <c r="K127" i="4" s="1"/>
  <c r="J127" i="4"/>
  <c r="I130" i="4"/>
  <c r="K130" i="4" s="1"/>
  <c r="J130" i="4"/>
  <c r="I134" i="4"/>
  <c r="K134" i="4" s="1"/>
  <c r="J134" i="4"/>
  <c r="I141" i="4"/>
  <c r="K141" i="4" s="1"/>
  <c r="J141" i="4"/>
  <c r="J147" i="4" l="1"/>
  <c r="K147" i="4"/>
</calcChain>
</file>

<file path=xl/sharedStrings.xml><?xml version="1.0" encoding="utf-8"?>
<sst xmlns="http://schemas.openxmlformats.org/spreadsheetml/2006/main" count="128" uniqueCount="85">
  <si>
    <t xml:space="preserve">МП ООО "ОЛДИМ"            </t>
  </si>
  <si>
    <t>г.Киев, ул. Коноплянская, 12</t>
  </si>
  <si>
    <t>тел.: (044) 461-82-28, моб.: (093) 364 96 04</t>
  </si>
  <si>
    <t>г.Одесса, ул.Николаевская дорога, 124</t>
  </si>
  <si>
    <t>моб.: (050) 316 60 98</t>
  </si>
  <si>
    <t>e-mail: oldim.kiev@gmail.com</t>
  </si>
  <si>
    <t>www.oldim.kiev.ua</t>
  </si>
  <si>
    <t xml:space="preserve">Колодцы канализационные  </t>
  </si>
  <si>
    <t>Наименование</t>
  </si>
  <si>
    <t>Код</t>
  </si>
  <si>
    <t>Размер</t>
  </si>
  <si>
    <t xml:space="preserve">Количество в упаковке 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</si>
  <si>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</si>
  <si>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</si>
  <si>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</si>
  <si>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</si>
  <si>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</si>
  <si>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</si>
  <si>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</si>
  <si>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</si>
  <si>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>Колодцы канализационные  315</t>
  </si>
  <si>
    <t>Колодец проходной</t>
  </si>
  <si>
    <t>315-160-160</t>
  </si>
  <si>
    <t>315-200-200</t>
  </si>
  <si>
    <t>Колодец сводный</t>
  </si>
  <si>
    <t>Труба несущая гофрированная</t>
  </si>
  <si>
    <t>315/1000</t>
  </si>
  <si>
    <t>315/2000</t>
  </si>
  <si>
    <t>315/3000</t>
  </si>
  <si>
    <t>315/6000</t>
  </si>
  <si>
    <t>Люк чугунный глухой</t>
  </si>
  <si>
    <t>A-1,5 T</t>
  </si>
  <si>
    <t>B-12,5T</t>
  </si>
  <si>
    <t>D-40T</t>
  </si>
  <si>
    <t>*цена без манжеты</t>
  </si>
  <si>
    <t>Люк чугунный с вентиляцией</t>
  </si>
  <si>
    <t>Резиновая манжета для телескопа</t>
  </si>
  <si>
    <t>Люк PP для несущей трубы 315</t>
  </si>
  <si>
    <t>А-1,5 Т</t>
  </si>
  <si>
    <t>Крышка/дно пластик 315</t>
  </si>
  <si>
    <t>Колодцы канализационные 400</t>
  </si>
  <si>
    <t>400-110-110</t>
  </si>
  <si>
    <t>400-160-160</t>
  </si>
  <si>
    <t>400-200-200</t>
  </si>
  <si>
    <t>400-250-250</t>
  </si>
  <si>
    <t>400-315-315</t>
  </si>
  <si>
    <t>Колодец проходной с правым выходом</t>
  </si>
  <si>
    <t>Колодец проходной с левым выходом</t>
  </si>
  <si>
    <t>Труба несущая гладкая</t>
  </si>
  <si>
    <t>400/1000</t>
  </si>
  <si>
    <t>400/2000</t>
  </si>
  <si>
    <t>400/3000</t>
  </si>
  <si>
    <t>400/6000</t>
  </si>
  <si>
    <t>Люк PP для несущей трубы</t>
  </si>
  <si>
    <t xml:space="preserve">400/ A-1,5 T </t>
  </si>
  <si>
    <t>A-1,5T</t>
  </si>
  <si>
    <t xml:space="preserve">Резиновая манжета </t>
  </si>
  <si>
    <t>для телескопа</t>
  </si>
  <si>
    <t>400/300</t>
  </si>
  <si>
    <t>Колодцы канализационные 425</t>
  </si>
  <si>
    <t>425-110-110</t>
  </si>
  <si>
    <t>425-160-160</t>
  </si>
  <si>
    <t>425-200-200</t>
  </si>
  <si>
    <t>425-250-250</t>
  </si>
  <si>
    <t>425-315-315</t>
  </si>
  <si>
    <t>425/2000</t>
  </si>
  <si>
    <t>425/3000</t>
  </si>
  <si>
    <t>425/6000</t>
  </si>
  <si>
    <t>Люк PP для несущей трубы 425</t>
  </si>
  <si>
    <t xml:space="preserve">A-1,5 T </t>
  </si>
  <si>
    <t>Люк чугунный  глухой</t>
  </si>
  <si>
    <t>B-12,5T/ TL-400</t>
  </si>
  <si>
    <t>D-40T/ TL-400</t>
  </si>
  <si>
    <t>425/300</t>
  </si>
  <si>
    <t>Крышка/дно пластик 425</t>
  </si>
  <si>
    <t xml:space="preserve">Труба дренажная ПВХ гофрированная с перфорацией </t>
  </si>
  <si>
    <t>50 x 50м</t>
  </si>
  <si>
    <t>14,40 в грн.</t>
  </si>
  <si>
    <t>100 x 50м</t>
  </si>
  <si>
    <t>27,51 в грн.</t>
  </si>
  <si>
    <t>160 x 50м</t>
  </si>
  <si>
    <t>уточн.</t>
  </si>
  <si>
    <t>200 x 50м</t>
  </si>
  <si>
    <t>∑</t>
  </si>
  <si>
    <t>Коммерческое предложение от 02.05.2018г. Цены c НДС в ЕВРО, со складов Киева и Одессы.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</si>
</sst>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[$€-1]"/>
    <numFmt numFmtId="166" formatCode="_-* #,##0.00\ [$€-1]_-;\-* #,##0.00\ [$€-1]_-;_-* &quot;-&quot;??\ [$€-1]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15D5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0" fillId="0" borderId="0" applyNumberFormat="0" applyFill="0" applyBorder="0" applyProtection="0"/>
  </cellStyleXfs>
  <cellXfs count="233">
    <xf numFmtId="0" fontId="0" fillId="0" borderId="0" xfId="0"/>
    <xf numFmtId="1" fontId="2" fillId="0" borderId="0" xfId="0" applyNumberFormat="1" applyFont="1" applyAlignment="1"/>
    <xf numFmtId="0" fontId="1" fillId="0" borderId="0" xfId="0" applyFont="1"/>
    <xf numFmtId="1" fontId="2" fillId="0" borderId="0" xfId="0" applyNumberFormat="1" applyFont="1" applyBorder="1" applyAlignment="1"/>
    <xf numFmtId="0" fontId="3" fillId="0" borderId="0" xfId="1" applyFont="1" applyAlignment="1" applyProtection="1"/>
    <xf numFmtId="0" fontId="0" fillId="0" borderId="1" xfId="0" applyBorder="1"/>
    <xf numFmtId="0" fontId="5" fillId="0" borderId="0" xfId="0" applyFont="1"/>
    <xf numFmtId="0" fontId="6" fillId="2" borderId="4" xfId="0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/>
    </xf>
    <xf numFmtId="0" fontId="9" fillId="0" borderId="6" xfId="0" applyFont="1" applyBorder="1" applyAlignment="1"/>
    <xf numFmtId="0" fontId="9" fillId="0" borderId="14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Border="1"/>
    <xf numFmtId="3" fontId="6" fillId="0" borderId="1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/>
    <xf numFmtId="0" fontId="9" fillId="0" borderId="21" xfId="0" applyFont="1" applyBorder="1"/>
    <xf numFmtId="0" fontId="9" fillId="0" borderId="22" xfId="0" applyFont="1" applyBorder="1"/>
    <xf numFmtId="3" fontId="6" fillId="0" borderId="21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165" fontId="6" fillId="0" borderId="17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/>
    <xf numFmtId="2" fontId="9" fillId="0" borderId="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/>
    <xf numFmtId="3" fontId="6" fillId="0" borderId="12" xfId="0" applyNumberFormat="1" applyFont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9" fillId="0" borderId="4" xfId="0" applyFont="1" applyBorder="1"/>
    <xf numFmtId="165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6" fillId="0" borderId="6" xfId="0" applyFont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/>
    <xf numFmtId="3" fontId="6" fillId="0" borderId="19" xfId="0" applyNumberFormat="1" applyFont="1" applyBorder="1" applyAlignment="1">
      <alignment horizontal="center"/>
    </xf>
    <xf numFmtId="0" fontId="6" fillId="0" borderId="4" xfId="0" applyFont="1" applyBorder="1" applyAlignment="1"/>
    <xf numFmtId="0" fontId="9" fillId="0" borderId="28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0" fontId="6" fillId="0" borderId="6" xfId="0" applyFont="1" applyBorder="1" applyAlignment="1"/>
    <xf numFmtId="0" fontId="10" fillId="0" borderId="17" xfId="0" applyFont="1" applyBorder="1"/>
    <xf numFmtId="0" fontId="9" fillId="0" borderId="22" xfId="0" applyFont="1" applyBorder="1" applyAlignment="1">
      <alignment horizontal="center"/>
    </xf>
    <xf numFmtId="0" fontId="9" fillId="0" borderId="29" xfId="0" applyFont="1" applyBorder="1"/>
    <xf numFmtId="165" fontId="6" fillId="0" borderId="21" xfId="0" applyNumberFormat="1" applyFont="1" applyFill="1" applyBorder="1" applyAlignment="1">
      <alignment horizontal="center" vertical="center"/>
    </xf>
    <xf numFmtId="0" fontId="9" fillId="0" borderId="9" xfId="0" applyFont="1" applyBorder="1"/>
    <xf numFmtId="165" fontId="6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/>
    <xf numFmtId="165" fontId="9" fillId="0" borderId="14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7" xfId="0" applyFont="1" applyBorder="1"/>
    <xf numFmtId="0" fontId="9" fillId="0" borderId="16" xfId="0" applyFont="1" applyBorder="1"/>
    <xf numFmtId="3" fontId="6" fillId="0" borderId="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14" xfId="0" applyFont="1" applyBorder="1"/>
    <xf numFmtId="165" fontId="9" fillId="0" borderId="18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6" xfId="0" applyFont="1" applyBorder="1"/>
    <xf numFmtId="165" fontId="6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/>
    </xf>
    <xf numFmtId="0" fontId="9" fillId="0" borderId="28" xfId="0" applyFont="1" applyBorder="1"/>
    <xf numFmtId="165" fontId="6" fillId="0" borderId="28" xfId="0" applyNumberFormat="1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/>
    <xf numFmtId="165" fontId="6" fillId="0" borderId="20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9" fillId="0" borderId="17" xfId="0" applyFont="1" applyBorder="1"/>
    <xf numFmtId="165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65" fontId="6" fillId="0" borderId="3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/>
    <xf numFmtId="0" fontId="8" fillId="0" borderId="6" xfId="0" applyFont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30" xfId="0" applyFont="1" applyBorder="1"/>
    <xf numFmtId="0" fontId="9" fillId="0" borderId="34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10" fillId="0" borderId="20" xfId="0" applyFont="1" applyBorder="1"/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9" fillId="0" borderId="29" xfId="0" applyFont="1" applyBorder="1" applyAlignment="1"/>
    <xf numFmtId="0" fontId="11" fillId="0" borderId="23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/>
    </xf>
    <xf numFmtId="165" fontId="6" fillId="0" borderId="34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4">
    <cellStyle name="Euro" xfId="2"/>
    <cellStyle name="Normalny 2" xfId="3"/>
    <cellStyle name="Normalny 2 2" xfId="4"/>
    <cellStyle name="Normalny 3" xfId="5"/>
    <cellStyle name="Normalny 3 2" xfId="6"/>
    <cellStyle name="Normalny 3 2 2" xfId="7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  <cellStyle name="Обычн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png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14</xdr:row>
      <xdr:rowOff>189666</xdr:rowOff>
    </xdr:from>
    <xdr:to>
      <xdr:col>0</xdr:col>
      <xdr:colOff>860056</xdr:colOff>
      <xdr:row>17</xdr:row>
      <xdr:rowOff>171456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220534" y="2648513"/>
          <a:ext cx="538050" cy="74099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100014</xdr:colOff>
      <xdr:row>18</xdr:row>
      <xdr:rowOff>171455</xdr:rowOff>
    </xdr:from>
    <xdr:to>
      <xdr:col>0</xdr:col>
      <xdr:colOff>819150</xdr:colOff>
      <xdr:row>21</xdr:row>
      <xdr:rowOff>161929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90025" y="3388524"/>
          <a:ext cx="539114" cy="71913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385761</xdr:colOff>
      <xdr:row>24</xdr:row>
      <xdr:rowOff>23815</xdr:rowOff>
    </xdr:from>
    <xdr:to>
      <xdr:col>0</xdr:col>
      <xdr:colOff>885824</xdr:colOff>
      <xdr:row>27</xdr:row>
      <xdr:rowOff>157986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5400000">
          <a:off x="294387" y="4527169"/>
          <a:ext cx="682811" cy="5000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43</xdr:row>
      <xdr:rowOff>190499</xdr:rowOff>
    </xdr:from>
    <xdr:to>
      <xdr:col>0</xdr:col>
      <xdr:colOff>933450</xdr:colOff>
      <xdr:row>46</xdr:row>
      <xdr:rowOff>115106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8100059"/>
          <a:ext cx="895350" cy="4808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171451</xdr:colOff>
      <xdr:row>47</xdr:row>
      <xdr:rowOff>171450</xdr:rowOff>
    </xdr:from>
    <xdr:to>
      <xdr:col>0</xdr:col>
      <xdr:colOff>838201</xdr:colOff>
      <xdr:row>50</xdr:row>
      <xdr:rowOff>2920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1" y="8827770"/>
          <a:ext cx="666750" cy="3877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295272</xdr:colOff>
      <xdr:row>29</xdr:row>
      <xdr:rowOff>11582</xdr:rowOff>
    </xdr:from>
    <xdr:to>
      <xdr:col>0</xdr:col>
      <xdr:colOff>903683</xdr:colOff>
      <xdr:row>32</xdr:row>
      <xdr:rowOff>152400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flipH="1">
          <a:off x="295272" y="5345582"/>
          <a:ext cx="608411" cy="6894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326804</xdr:colOff>
      <xdr:row>34</xdr:row>
      <xdr:rowOff>19050</xdr:rowOff>
    </xdr:from>
    <xdr:to>
      <xdr:col>0</xdr:col>
      <xdr:colOff>876299</xdr:colOff>
      <xdr:row>37</xdr:row>
      <xdr:rowOff>167521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326804" y="6275070"/>
          <a:ext cx="549495" cy="69711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114299</xdr:colOff>
      <xdr:row>52</xdr:row>
      <xdr:rowOff>123825</xdr:rowOff>
    </xdr:from>
    <xdr:to>
      <xdr:col>0</xdr:col>
      <xdr:colOff>781050</xdr:colOff>
      <xdr:row>57</xdr:row>
      <xdr:rowOff>1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9793605"/>
          <a:ext cx="666751" cy="79057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57149</xdr:colOff>
      <xdr:row>59</xdr:row>
      <xdr:rowOff>85725</xdr:rowOff>
    </xdr:from>
    <xdr:to>
      <xdr:col>0</xdr:col>
      <xdr:colOff>866775</xdr:colOff>
      <xdr:row>64</xdr:row>
      <xdr:rowOff>42371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49" y="11043285"/>
          <a:ext cx="809626" cy="87104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590549</xdr:colOff>
      <xdr:row>66</xdr:row>
      <xdr:rowOff>180979</xdr:rowOff>
    </xdr:from>
    <xdr:to>
      <xdr:col>0</xdr:col>
      <xdr:colOff>1228724</xdr:colOff>
      <xdr:row>69</xdr:row>
      <xdr:rowOff>167589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5400000">
          <a:off x="642012" y="12374856"/>
          <a:ext cx="535250" cy="6381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481016</xdr:colOff>
      <xdr:row>71</xdr:row>
      <xdr:rowOff>185739</xdr:rowOff>
    </xdr:from>
    <xdr:to>
      <xdr:col>0</xdr:col>
      <xdr:colOff>1362078</xdr:colOff>
      <xdr:row>74</xdr:row>
      <xdr:rowOff>171453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 rot="16200000">
          <a:off x="654370" y="13179745"/>
          <a:ext cx="534354" cy="881062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466724</xdr:colOff>
      <xdr:row>76</xdr:row>
      <xdr:rowOff>9526</xdr:rowOff>
    </xdr:from>
    <xdr:to>
      <xdr:col>0</xdr:col>
      <xdr:colOff>990599</xdr:colOff>
      <xdr:row>79</xdr:row>
      <xdr:rowOff>187152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5400000">
          <a:off x="365529" y="14200101"/>
          <a:ext cx="726266" cy="5238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9525</xdr:colOff>
      <xdr:row>80</xdr:row>
      <xdr:rowOff>180974</xdr:rowOff>
    </xdr:from>
    <xdr:to>
      <xdr:col>0</xdr:col>
      <xdr:colOff>981075</xdr:colOff>
      <xdr:row>84</xdr:row>
      <xdr:rowOff>104775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15009494"/>
          <a:ext cx="971550" cy="65532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457202</xdr:colOff>
      <xdr:row>86</xdr:row>
      <xdr:rowOff>38099</xdr:rowOff>
    </xdr:from>
    <xdr:to>
      <xdr:col>0</xdr:col>
      <xdr:colOff>952500</xdr:colOff>
      <xdr:row>89</xdr:row>
      <xdr:rowOff>161925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7202" y="15971519"/>
          <a:ext cx="495298" cy="6724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91</xdr:row>
      <xdr:rowOff>9722</xdr:rowOff>
    </xdr:from>
    <xdr:to>
      <xdr:col>0</xdr:col>
      <xdr:colOff>942974</xdr:colOff>
      <xdr:row>94</xdr:row>
      <xdr:rowOff>168949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428625" y="16865162"/>
          <a:ext cx="514349" cy="7078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152399</xdr:colOff>
      <xdr:row>100</xdr:row>
      <xdr:rowOff>19050</xdr:rowOff>
    </xdr:from>
    <xdr:to>
      <xdr:col>0</xdr:col>
      <xdr:colOff>800100</xdr:colOff>
      <xdr:row>104</xdr:row>
      <xdr:rowOff>133350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8627090"/>
          <a:ext cx="647701" cy="8458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76200</xdr:colOff>
      <xdr:row>107</xdr:row>
      <xdr:rowOff>85724</xdr:rowOff>
    </xdr:from>
    <xdr:to>
      <xdr:col>0</xdr:col>
      <xdr:colOff>857250</xdr:colOff>
      <xdr:row>112</xdr:row>
      <xdr:rowOff>66427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9989164"/>
          <a:ext cx="781050" cy="89510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112686</xdr:colOff>
      <xdr:row>115</xdr:row>
      <xdr:rowOff>68415</xdr:rowOff>
    </xdr:from>
    <xdr:to>
      <xdr:col>0</xdr:col>
      <xdr:colOff>895349</xdr:colOff>
      <xdr:row>117</xdr:row>
      <xdr:rowOff>134910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686" y="21450135"/>
          <a:ext cx="782663" cy="4322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119</xdr:row>
      <xdr:rowOff>190499</xdr:rowOff>
    </xdr:from>
    <xdr:to>
      <xdr:col>0</xdr:col>
      <xdr:colOff>819150</xdr:colOff>
      <xdr:row>122</xdr:row>
      <xdr:rowOff>103382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flipH="1">
          <a:off x="57150" y="22303739"/>
          <a:ext cx="762000" cy="4691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139</xdr:row>
      <xdr:rowOff>180975</xdr:rowOff>
    </xdr:from>
    <xdr:to>
      <xdr:col>0</xdr:col>
      <xdr:colOff>914400</xdr:colOff>
      <xdr:row>141</xdr:row>
      <xdr:rowOff>170397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5989915"/>
          <a:ext cx="647700" cy="35518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364904</xdr:colOff>
      <xdr:row>132</xdr:row>
      <xdr:rowOff>19051</xdr:rowOff>
    </xdr:from>
    <xdr:to>
      <xdr:col>0</xdr:col>
      <xdr:colOff>933449</xdr:colOff>
      <xdr:row>135</xdr:row>
      <xdr:rowOff>171451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364904" y="24532591"/>
          <a:ext cx="568545" cy="7010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124</xdr:row>
      <xdr:rowOff>152400</xdr:rowOff>
    </xdr:from>
    <xdr:to>
      <xdr:col>0</xdr:col>
      <xdr:colOff>981075</xdr:colOff>
      <xdr:row>129</xdr:row>
      <xdr:rowOff>126999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7650" y="23195280"/>
          <a:ext cx="733425" cy="8889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0</xdr:row>
      <xdr:rowOff>114300</xdr:rowOff>
    </xdr:from>
    <xdr:to>
      <xdr:col>2</xdr:col>
      <xdr:colOff>532989</xdr:colOff>
      <xdr:row>5</xdr:row>
      <xdr:rowOff>171450</xdr:rowOff>
    </xdr:to>
    <xdr:pic>
      <xdr:nvPicPr>
        <xdr:cNvPr id="2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14300"/>
          <a:ext cx="305521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638174</xdr:colOff>
      <xdr:row>3</xdr:row>
      <xdr:rowOff>180974</xdr:rowOff>
    </xdr:from>
    <xdr:to>
      <xdr:col>6</xdr:col>
      <xdr:colOff>390524</xdr:colOff>
      <xdr:row>6</xdr:row>
      <xdr:rowOff>171450</xdr:rowOff>
    </xdr:to>
    <xdr:pic>
      <xdr:nvPicPr>
        <xdr:cNvPr id="25" name="Picture 38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494" y="729614"/>
          <a:ext cx="3166110" cy="539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144</xdr:row>
      <xdr:rowOff>47625</xdr:rowOff>
    </xdr:from>
    <xdr:to>
      <xdr:col>0</xdr:col>
      <xdr:colOff>1371600</xdr:colOff>
      <xdr:row>145</xdr:row>
      <xdr:rowOff>180975</xdr:rowOff>
    </xdr:to>
    <xdr:pic>
      <xdr:nvPicPr>
        <xdr:cNvPr id="26" name="Picture 7" descr="dre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824305"/>
          <a:ext cx="91440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809625</xdr:colOff>
      <xdr:row>52</xdr:row>
      <xdr:rowOff>180974</xdr:rowOff>
    </xdr:from>
    <xdr:to>
      <xdr:col>0</xdr:col>
      <xdr:colOff>1820165</xdr:colOff>
      <xdr:row>57</xdr:row>
      <xdr:rowOff>19050</xdr:rowOff>
    </xdr:to>
    <xdr:pic>
      <xdr:nvPicPr>
        <xdr:cNvPr id="27" name="Obraz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1"/>
        <a:stretch/>
      </xdr:blipFill>
      <xdr:spPr bwMode="auto">
        <a:xfrm>
          <a:off x="809625" y="9850754"/>
          <a:ext cx="1010540" cy="752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59</xdr:row>
      <xdr:rowOff>76199</xdr:rowOff>
    </xdr:from>
    <xdr:to>
      <xdr:col>0</xdr:col>
      <xdr:colOff>1836592</xdr:colOff>
      <xdr:row>64</xdr:row>
      <xdr:rowOff>47624</xdr:rowOff>
    </xdr:to>
    <xdr:pic>
      <xdr:nvPicPr>
        <xdr:cNvPr id="28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033759"/>
          <a:ext cx="100791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895350</xdr:colOff>
      <xdr:row>14</xdr:row>
      <xdr:rowOff>66675</xdr:rowOff>
    </xdr:from>
    <xdr:to>
      <xdr:col>0</xdr:col>
      <xdr:colOff>1853711</xdr:colOff>
      <xdr:row>17</xdr:row>
      <xdr:rowOff>128991</xdr:rowOff>
    </xdr:to>
    <xdr:pic>
      <xdr:nvPicPr>
        <xdr:cNvPr id="29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634615"/>
          <a:ext cx="958361" cy="610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1001514</xdr:colOff>
      <xdr:row>18</xdr:row>
      <xdr:rowOff>171451</xdr:rowOff>
    </xdr:from>
    <xdr:to>
      <xdr:col>0</xdr:col>
      <xdr:colOff>1704975</xdr:colOff>
      <xdr:row>21</xdr:row>
      <xdr:rowOff>161925</xdr:rowOff>
    </xdr:to>
    <xdr:pic>
      <xdr:nvPicPr>
        <xdr:cNvPr id="30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14" y="3478531"/>
          <a:ext cx="703461" cy="539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962023</xdr:colOff>
      <xdr:row>24</xdr:row>
      <xdr:rowOff>19051</xdr:rowOff>
    </xdr:from>
    <xdr:to>
      <xdr:col>0</xdr:col>
      <xdr:colOff>1476375</xdr:colOff>
      <xdr:row>27</xdr:row>
      <xdr:rowOff>171691</xdr:rowOff>
    </xdr:to>
    <xdr:pic>
      <xdr:nvPicPr>
        <xdr:cNvPr id="31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62023" y="4431031"/>
          <a:ext cx="514352" cy="70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971551</xdr:colOff>
      <xdr:row>28</xdr:row>
      <xdr:rowOff>180976</xdr:rowOff>
    </xdr:from>
    <xdr:to>
      <xdr:col>0</xdr:col>
      <xdr:colOff>1523106</xdr:colOff>
      <xdr:row>32</xdr:row>
      <xdr:rowOff>161926</xdr:rowOff>
    </xdr:to>
    <xdr:pic>
      <xdr:nvPicPr>
        <xdr:cNvPr id="32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5332096"/>
          <a:ext cx="551555" cy="71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971550</xdr:colOff>
      <xdr:row>33</xdr:row>
      <xdr:rowOff>171451</xdr:rowOff>
    </xdr:from>
    <xdr:to>
      <xdr:col>0</xdr:col>
      <xdr:colOff>1533525</xdr:colOff>
      <xdr:row>37</xdr:row>
      <xdr:rowOff>157519</xdr:rowOff>
    </xdr:to>
    <xdr:pic>
      <xdr:nvPicPr>
        <xdr:cNvPr id="33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244591"/>
          <a:ext cx="561975" cy="717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40</xdr:row>
      <xdr:rowOff>28575</xdr:rowOff>
    </xdr:from>
    <xdr:to>
      <xdr:col>0</xdr:col>
      <xdr:colOff>1289916</xdr:colOff>
      <xdr:row>41</xdr:row>
      <xdr:rowOff>152400</xdr:rowOff>
    </xdr:to>
    <xdr:pic>
      <xdr:nvPicPr>
        <xdr:cNvPr id="34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389495"/>
          <a:ext cx="661266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44</xdr:row>
      <xdr:rowOff>9525</xdr:rowOff>
    </xdr:from>
    <xdr:to>
      <xdr:col>0</xdr:col>
      <xdr:colOff>1868365</xdr:colOff>
      <xdr:row>46</xdr:row>
      <xdr:rowOff>140960</xdr:rowOff>
    </xdr:to>
    <xdr:pic>
      <xdr:nvPicPr>
        <xdr:cNvPr id="3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109585"/>
          <a:ext cx="915865" cy="49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923925</xdr:colOff>
      <xdr:row>48</xdr:row>
      <xdr:rowOff>0</xdr:rowOff>
    </xdr:from>
    <xdr:to>
      <xdr:col>0</xdr:col>
      <xdr:colOff>1685925</xdr:colOff>
      <xdr:row>49</xdr:row>
      <xdr:rowOff>168285</xdr:rowOff>
    </xdr:to>
    <xdr:pic>
      <xdr:nvPicPr>
        <xdr:cNvPr id="36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8839200"/>
          <a:ext cx="762000" cy="351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981075</xdr:colOff>
      <xdr:row>76</xdr:row>
      <xdr:rowOff>0</xdr:rowOff>
    </xdr:from>
    <xdr:to>
      <xdr:col>0</xdr:col>
      <xdr:colOff>1409700</xdr:colOff>
      <xdr:row>80</xdr:row>
      <xdr:rowOff>558</xdr:rowOff>
    </xdr:to>
    <xdr:pic>
      <xdr:nvPicPr>
        <xdr:cNvPr id="37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4089380"/>
          <a:ext cx="428625" cy="737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981075</xdr:colOff>
      <xdr:row>81</xdr:row>
      <xdr:rowOff>19050</xdr:rowOff>
    </xdr:from>
    <xdr:to>
      <xdr:col>0</xdr:col>
      <xdr:colOff>1857375</xdr:colOff>
      <xdr:row>84</xdr:row>
      <xdr:rowOff>58616</xdr:rowOff>
    </xdr:to>
    <xdr:pic>
      <xdr:nvPicPr>
        <xdr:cNvPr id="38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5030450"/>
          <a:ext cx="876300" cy="588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990601</xdr:colOff>
      <xdr:row>86</xdr:row>
      <xdr:rowOff>9525</xdr:rowOff>
    </xdr:from>
    <xdr:to>
      <xdr:col>0</xdr:col>
      <xdr:colOff>1528963</xdr:colOff>
      <xdr:row>89</xdr:row>
      <xdr:rowOff>161925</xdr:rowOff>
    </xdr:to>
    <xdr:pic>
      <xdr:nvPicPr>
        <xdr:cNvPr id="39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5942945"/>
          <a:ext cx="538362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971550</xdr:colOff>
      <xdr:row>91</xdr:row>
      <xdr:rowOff>9525</xdr:rowOff>
    </xdr:from>
    <xdr:to>
      <xdr:col>0</xdr:col>
      <xdr:colOff>1543050</xdr:colOff>
      <xdr:row>95</xdr:row>
      <xdr:rowOff>442</xdr:rowOff>
    </xdr:to>
    <xdr:pic>
      <xdr:nvPicPr>
        <xdr:cNvPr id="40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864965"/>
          <a:ext cx="571500" cy="72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96</xdr:row>
      <xdr:rowOff>1</xdr:rowOff>
    </xdr:from>
    <xdr:to>
      <xdr:col>0</xdr:col>
      <xdr:colOff>1676400</xdr:colOff>
      <xdr:row>98</xdr:row>
      <xdr:rowOff>485</xdr:rowOff>
    </xdr:to>
    <xdr:pic>
      <xdr:nvPicPr>
        <xdr:cNvPr id="41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7777461"/>
          <a:ext cx="628650" cy="371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876300</xdr:colOff>
      <xdr:row>100</xdr:row>
      <xdr:rowOff>123825</xdr:rowOff>
    </xdr:from>
    <xdr:to>
      <xdr:col>0</xdr:col>
      <xdr:colOff>1809750</xdr:colOff>
      <xdr:row>104</xdr:row>
      <xdr:rowOff>126454</xdr:rowOff>
    </xdr:to>
    <xdr:pic>
      <xdr:nvPicPr>
        <xdr:cNvPr id="42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731865"/>
          <a:ext cx="933450" cy="734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904875</xdr:colOff>
      <xdr:row>107</xdr:row>
      <xdr:rowOff>76200</xdr:rowOff>
    </xdr:from>
    <xdr:to>
      <xdr:col>0</xdr:col>
      <xdr:colOff>1806448</xdr:colOff>
      <xdr:row>112</xdr:row>
      <xdr:rowOff>112834</xdr:rowOff>
    </xdr:to>
    <xdr:pic>
      <xdr:nvPicPr>
        <xdr:cNvPr id="43" name="Obraz 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6"/>
        <a:stretch/>
      </xdr:blipFill>
      <xdr:spPr bwMode="auto">
        <a:xfrm>
          <a:off x="904875" y="19979640"/>
          <a:ext cx="901573" cy="95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977629</xdr:colOff>
      <xdr:row>115</xdr:row>
      <xdr:rowOff>51070</xdr:rowOff>
    </xdr:from>
    <xdr:to>
      <xdr:col>0</xdr:col>
      <xdr:colOff>1819275</xdr:colOff>
      <xdr:row>117</xdr:row>
      <xdr:rowOff>183802</xdr:rowOff>
    </xdr:to>
    <xdr:pic>
      <xdr:nvPicPr>
        <xdr:cNvPr id="44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 flipH="1">
          <a:off x="1149206" y="21261213"/>
          <a:ext cx="498492" cy="841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771525</xdr:colOff>
      <xdr:row>120</xdr:row>
      <xdr:rowOff>0</xdr:rowOff>
    </xdr:from>
    <xdr:to>
      <xdr:col>0</xdr:col>
      <xdr:colOff>1839413</xdr:colOff>
      <xdr:row>122</xdr:row>
      <xdr:rowOff>139212</xdr:rowOff>
    </xdr:to>
    <xdr:pic>
      <xdr:nvPicPr>
        <xdr:cNvPr id="45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303740"/>
          <a:ext cx="1067888" cy="504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1000125</xdr:colOff>
      <xdr:row>124</xdr:row>
      <xdr:rowOff>161925</xdr:rowOff>
    </xdr:from>
    <xdr:to>
      <xdr:col>0</xdr:col>
      <xdr:colOff>1675802</xdr:colOff>
      <xdr:row>129</xdr:row>
      <xdr:rowOff>117963</xdr:rowOff>
    </xdr:to>
    <xdr:pic>
      <xdr:nvPicPr>
        <xdr:cNvPr id="46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3204805"/>
          <a:ext cx="675677" cy="870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1032354</xdr:colOff>
      <xdr:row>132</xdr:row>
      <xdr:rowOff>9525</xdr:rowOff>
    </xdr:from>
    <xdr:to>
      <xdr:col>0</xdr:col>
      <xdr:colOff>1609726</xdr:colOff>
      <xdr:row>135</xdr:row>
      <xdr:rowOff>152400</xdr:rowOff>
    </xdr:to>
    <xdr:pic>
      <xdr:nvPicPr>
        <xdr:cNvPr id="47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354" y="24523065"/>
          <a:ext cx="577372" cy="69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1162051</xdr:colOff>
      <xdr:row>136</xdr:row>
      <xdr:rowOff>180976</xdr:rowOff>
    </xdr:from>
    <xdr:to>
      <xdr:col>0</xdr:col>
      <xdr:colOff>1790701</xdr:colOff>
      <xdr:row>138</xdr:row>
      <xdr:rowOff>173888</xdr:rowOff>
    </xdr:to>
    <xdr:pic>
      <xdr:nvPicPr>
        <xdr:cNvPr id="48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25433656"/>
          <a:ext cx="628650" cy="35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139</xdr:row>
      <xdr:rowOff>180975</xdr:rowOff>
    </xdr:from>
    <xdr:to>
      <xdr:col>0</xdr:col>
      <xdr:colOff>1708497</xdr:colOff>
      <xdr:row>141</xdr:row>
      <xdr:rowOff>171450</xdr:rowOff>
    </xdr:to>
    <xdr:pic>
      <xdr:nvPicPr>
        <xdr:cNvPr id="49" name="Obraz 3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5989915"/>
          <a:ext cx="660747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40;&#1049;&#1057;&#1067;%202018/OLDIM_&#1087;&#1088;&#1072;&#1081;&#1089;_&#1084;&#1072;&#1081;%202017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Коллектора"/>
      <sheetName val="Pex"/>
      <sheetName val="Радиаторы Mastas"/>
      <sheetName val="Радиаторы Brugman"/>
      <sheetName val="Запорная арматура Aquer"/>
      <sheetName val="Запорная арматура ITAP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50"/>
  <sheetViews>
    <sheetView tabSelected="1" zoomScale="85" zoomScaleNormal="85" workbookViewId="0">
      <pane ySplit="12" topLeftCell="A28" activePane="bottomLeft" state="frozen"/>
      <selection pane="bottomLeft" activeCell="J42" sqref="J42"/>
    </sheetView>
  </sheetViews>
  <sheetFormatPr defaultRowHeight="14.4" x14ac:dyDescent="0.3"/>
  <cols>
    <col min="1" max="1" width="28.44140625" customWidth="1"/>
    <col min="3" max="3" width="16.5546875" customWidth="1"/>
    <col min="4" max="4" width="12.88671875" customWidth="1"/>
    <col min="5" max="5" width="11.44140625" customWidth="1"/>
  </cols>
  <sheetData>
    <row r="1" spans="1:11" x14ac:dyDescent="0.3">
      <c r="H1" s="1" t="s">
        <v>0</v>
      </c>
      <c r="I1" s="2"/>
    </row>
    <row r="2" spans="1:11" x14ac:dyDescent="0.3">
      <c r="H2" s="1" t="s">
        <v>1</v>
      </c>
      <c r="I2" s="2"/>
    </row>
    <row r="3" spans="1:11" x14ac:dyDescent="0.3">
      <c r="H3" s="1" t="s">
        <v>2</v>
      </c>
      <c r="I3" s="2"/>
    </row>
    <row r="4" spans="1:11" x14ac:dyDescent="0.3">
      <c r="H4" s="1" t="s">
        <v>3</v>
      </c>
      <c r="I4" s="2"/>
    </row>
    <row r="5" spans="1:11" x14ac:dyDescent="0.3">
      <c r="H5" s="3" t="s">
        <v>4</v>
      </c>
      <c r="I5" s="2"/>
    </row>
    <row r="6" spans="1:11" x14ac:dyDescent="0.3">
      <c r="H6" s="1" t="s">
        <v>5</v>
      </c>
      <c r="I6" s="2"/>
    </row>
    <row r="7" spans="1:11" x14ac:dyDescent="0.3">
      <c r="H7" s="4" t="s">
        <v>6</v>
      </c>
      <c r="I7" s="2"/>
    </row>
    <row r="8" spans="1:11" ht="7.5" customHeight="1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21" customHeight="1" thickBot="1" x14ac:dyDescent="0.45">
      <c r="A9" s="226" t="s">
        <v>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1" ht="7.5" customHeight="1" thickBot="1" x14ac:dyDescent="0.35">
      <c r="J10" s="5"/>
    </row>
    <row r="11" spans="1:11" ht="15" thickBot="1" x14ac:dyDescent="0.35">
      <c r="A11" s="228" t="s">
        <v>8</v>
      </c>
      <c r="B11" s="228" t="s">
        <v>9</v>
      </c>
      <c r="C11" s="230" t="s">
        <v>10</v>
      </c>
      <c r="D11" s="230" t="s">
        <v>11</v>
      </c>
      <c r="E11" s="7" t="s">
        <v>12</v>
      </c>
      <c r="F11" s="8" t="s">
        <v>13</v>
      </c>
      <c r="G11" s="9"/>
      <c r="H11" s="10" t="s">
        <v>14</v>
      </c>
      <c r="I11" s="11" t="s">
        <v>15</v>
      </c>
      <c r="J11" s="232" t="s">
        <v>16</v>
      </c>
      <c r="K11" s="230" t="s">
        <v>17</v>
      </c>
    </row>
    <row r="12" spans="1:11" ht="15" thickBot="1" x14ac:dyDescent="0.35">
      <c r="A12" s="229"/>
      <c r="B12" s="229"/>
      <c r="C12" s="231"/>
      <c r="D12" s="231"/>
      <c r="E12" s="12" t="s">
        <v>18</v>
      </c>
      <c r="F12" s="13">
        <f>[1]Олдим!E22</f>
        <v>0</v>
      </c>
      <c r="G12" s="9"/>
      <c r="H12" s="12" t="s">
        <v>19</v>
      </c>
      <c r="I12" s="14">
        <v>0</v>
      </c>
      <c r="J12" s="232"/>
      <c r="K12" s="231"/>
    </row>
    <row r="13" spans="1:11" ht="21.6" thickBot="1" x14ac:dyDescent="0.35">
      <c r="A13" s="221" t="s">
        <v>20</v>
      </c>
      <c r="B13" s="222"/>
      <c r="C13" s="222"/>
      <c r="D13" s="222"/>
      <c r="E13" s="222"/>
      <c r="F13" s="223"/>
      <c r="G13" s="15"/>
      <c r="H13" s="16"/>
      <c r="I13" s="17"/>
      <c r="J13" s="17"/>
      <c r="K13" s="18"/>
    </row>
    <row r="14" spans="1:11" x14ac:dyDescent="0.3">
      <c r="A14" s="224" t="s">
        <v>21</v>
      </c>
      <c r="B14" s="19"/>
      <c r="C14" s="20"/>
      <c r="D14" s="21"/>
      <c r="E14" s="22"/>
      <c r="F14" s="23"/>
      <c r="G14" s="24"/>
      <c r="H14" s="21"/>
      <c r="I14" s="21"/>
      <c r="J14" s="22"/>
      <c r="K14" s="22"/>
    </row>
    <row r="15" spans="1:11" x14ac:dyDescent="0.3">
      <c r="A15" s="225"/>
      <c r="B15" s="25">
        <v>33116</v>
      </c>
      <c r="C15" s="26" t="s">
        <v>22</v>
      </c>
      <c r="D15" s="27">
        <v>10</v>
      </c>
      <c r="E15" s="28">
        <v>29.49</v>
      </c>
      <c r="F15" s="29">
        <f>E15-E15*($F$12)</f>
        <v>29.49</v>
      </c>
      <c r="G15" s="30"/>
      <c r="H15" s="31"/>
      <c r="I15" s="32">
        <f>F15*($I$12)</f>
        <v>0</v>
      </c>
      <c r="J15" s="33">
        <f>H15*F15</f>
        <v>0</v>
      </c>
      <c r="K15" s="34">
        <f>H15*I15</f>
        <v>0</v>
      </c>
    </row>
    <row r="16" spans="1:11" x14ac:dyDescent="0.3">
      <c r="A16" s="35"/>
      <c r="B16" s="36">
        <v>33216</v>
      </c>
      <c r="C16" s="37" t="s">
        <v>23</v>
      </c>
      <c r="D16" s="27">
        <v>10</v>
      </c>
      <c r="E16" s="28">
        <v>47.09</v>
      </c>
      <c r="F16" s="29">
        <f>E16-E16*($F$12)</f>
        <v>47.09</v>
      </c>
      <c r="G16" s="30"/>
      <c r="H16" s="27"/>
      <c r="I16" s="32">
        <f>F16*($I$12)</f>
        <v>0</v>
      </c>
      <c r="J16" s="33">
        <f>H16*F16</f>
        <v>0</v>
      </c>
      <c r="K16" s="34">
        <f>H16*I16</f>
        <v>0</v>
      </c>
    </row>
    <row r="17" spans="1:11" x14ac:dyDescent="0.3">
      <c r="A17" s="35"/>
      <c r="B17" s="38"/>
      <c r="C17" s="39"/>
      <c r="D17" s="40"/>
      <c r="E17" s="28"/>
      <c r="F17" s="29"/>
      <c r="G17" s="30"/>
      <c r="H17" s="41"/>
      <c r="I17" s="42"/>
      <c r="J17" s="33"/>
      <c r="K17" s="34"/>
    </row>
    <row r="18" spans="1:11" ht="15" thickBot="1" x14ac:dyDescent="0.35">
      <c r="A18" s="43"/>
      <c r="B18" s="44"/>
      <c r="C18" s="45"/>
      <c r="D18" s="46"/>
      <c r="E18" s="47"/>
      <c r="F18" s="48"/>
      <c r="G18" s="30"/>
      <c r="H18" s="46"/>
      <c r="I18" s="49"/>
      <c r="J18" s="50"/>
      <c r="K18" s="51"/>
    </row>
    <row r="19" spans="1:11" x14ac:dyDescent="0.3">
      <c r="A19" s="52" t="s">
        <v>24</v>
      </c>
      <c r="B19" s="53"/>
      <c r="C19" s="54"/>
      <c r="D19" s="31"/>
      <c r="E19" s="55"/>
      <c r="F19" s="56"/>
      <c r="G19" s="30"/>
      <c r="H19" s="31"/>
      <c r="I19" s="57"/>
      <c r="J19" s="58"/>
      <c r="K19" s="59"/>
    </row>
    <row r="20" spans="1:11" x14ac:dyDescent="0.3">
      <c r="A20" s="60"/>
      <c r="B20" s="61">
        <v>33111</v>
      </c>
      <c r="C20" s="62" t="s">
        <v>22</v>
      </c>
      <c r="D20" s="27">
        <v>8</v>
      </c>
      <c r="E20" s="28">
        <v>36.58</v>
      </c>
      <c r="F20" s="29">
        <f>E20-E20*($F$12)</f>
        <v>36.58</v>
      </c>
      <c r="G20" s="30"/>
      <c r="H20" s="31"/>
      <c r="I20" s="32">
        <f>F20*($I$12)</f>
        <v>0</v>
      </c>
      <c r="J20" s="33">
        <f>H20*F20</f>
        <v>0</v>
      </c>
      <c r="K20" s="34">
        <f>H20*I20</f>
        <v>0</v>
      </c>
    </row>
    <row r="21" spans="1:11" x14ac:dyDescent="0.3">
      <c r="A21" s="35"/>
      <c r="B21" s="63">
        <v>33211</v>
      </c>
      <c r="C21" s="37" t="s">
        <v>23</v>
      </c>
      <c r="D21" s="27">
        <v>8</v>
      </c>
      <c r="E21" s="28">
        <v>56.42</v>
      </c>
      <c r="F21" s="29">
        <f>E21-E21*($F$12)</f>
        <v>56.42</v>
      </c>
      <c r="G21" s="30"/>
      <c r="H21" s="31"/>
      <c r="I21" s="32">
        <f>F21*($I$12)</f>
        <v>0</v>
      </c>
      <c r="J21" s="33">
        <f>H21*F21</f>
        <v>0</v>
      </c>
      <c r="K21" s="34">
        <f>H21*I21</f>
        <v>0</v>
      </c>
    </row>
    <row r="22" spans="1:11" ht="15" thickBot="1" x14ac:dyDescent="0.35">
      <c r="A22" s="35"/>
      <c r="B22" s="64"/>
      <c r="C22" s="65"/>
      <c r="D22" s="41"/>
      <c r="E22" s="47"/>
      <c r="F22" s="29"/>
      <c r="G22" s="66"/>
      <c r="H22" s="41"/>
      <c r="I22" s="67"/>
      <c r="J22" s="68"/>
      <c r="K22" s="69"/>
    </row>
    <row r="23" spans="1:11" x14ac:dyDescent="0.3">
      <c r="A23" s="214" t="s">
        <v>25</v>
      </c>
      <c r="B23" s="70"/>
      <c r="C23" s="71"/>
      <c r="D23" s="72"/>
      <c r="E23" s="55"/>
      <c r="F23" s="73"/>
      <c r="G23" s="66"/>
      <c r="H23" s="72"/>
      <c r="I23" s="57"/>
      <c r="J23" s="57"/>
      <c r="K23" s="74"/>
    </row>
    <row r="24" spans="1:11" x14ac:dyDescent="0.3">
      <c r="A24" s="215"/>
      <c r="B24" s="25">
        <v>33011</v>
      </c>
      <c r="C24" s="25" t="s">
        <v>26</v>
      </c>
      <c r="D24" s="31">
        <v>9</v>
      </c>
      <c r="E24" s="75">
        <v>14.63</v>
      </c>
      <c r="F24" s="29">
        <f>E24-E24*($F$12)</f>
        <v>14.63</v>
      </c>
      <c r="G24" s="66"/>
      <c r="H24" s="31"/>
      <c r="I24" s="32">
        <f>F24*($I$12)</f>
        <v>0</v>
      </c>
      <c r="J24" s="33">
        <f>H24*F24</f>
        <v>0</v>
      </c>
      <c r="K24" s="34">
        <f>H24*I24</f>
        <v>0</v>
      </c>
    </row>
    <row r="25" spans="1:11" x14ac:dyDescent="0.3">
      <c r="A25" s="35"/>
      <c r="B25" s="61">
        <v>33021</v>
      </c>
      <c r="C25" s="63" t="s">
        <v>27</v>
      </c>
      <c r="D25" s="27">
        <v>9</v>
      </c>
      <c r="E25" s="75">
        <v>28.69</v>
      </c>
      <c r="F25" s="29">
        <f>E25-E25*($F$12)</f>
        <v>28.69</v>
      </c>
      <c r="G25" s="66"/>
      <c r="H25" s="76"/>
      <c r="I25" s="32">
        <f>F25*($I$12)</f>
        <v>0</v>
      </c>
      <c r="J25" s="33">
        <f>H25*F25</f>
        <v>0</v>
      </c>
      <c r="K25" s="34">
        <f>H25*I25</f>
        <v>0</v>
      </c>
    </row>
    <row r="26" spans="1:11" x14ac:dyDescent="0.3">
      <c r="A26" s="35"/>
      <c r="B26" s="63">
        <v>33031</v>
      </c>
      <c r="C26" s="63" t="s">
        <v>28</v>
      </c>
      <c r="D26" s="27">
        <v>9</v>
      </c>
      <c r="E26" s="75">
        <v>42.11</v>
      </c>
      <c r="F26" s="29">
        <f>E26-E26*($F$12)</f>
        <v>42.11</v>
      </c>
      <c r="G26" s="77"/>
      <c r="H26" s="76"/>
      <c r="I26" s="32">
        <f>F26*($I$12)</f>
        <v>0</v>
      </c>
      <c r="J26" s="33">
        <f>H26*F26</f>
        <v>0</v>
      </c>
      <c r="K26" s="34">
        <f>H26*I26</f>
        <v>0</v>
      </c>
    </row>
    <row r="27" spans="1:11" x14ac:dyDescent="0.3">
      <c r="A27" s="35"/>
      <c r="B27" s="63">
        <v>33061</v>
      </c>
      <c r="C27" s="78" t="s">
        <v>29</v>
      </c>
      <c r="D27" s="27">
        <v>9</v>
      </c>
      <c r="E27" s="75">
        <v>100.19</v>
      </c>
      <c r="F27" s="29">
        <f>E27-E27*($F$12)</f>
        <v>100.19</v>
      </c>
      <c r="G27" s="77"/>
      <c r="H27" s="76"/>
      <c r="I27" s="32">
        <f>F27*($I$12)</f>
        <v>0</v>
      </c>
      <c r="J27" s="33">
        <f>H27*F27</f>
        <v>0</v>
      </c>
      <c r="K27" s="34">
        <f>H27*I27</f>
        <v>0</v>
      </c>
    </row>
    <row r="28" spans="1:11" ht="15" thickBot="1" x14ac:dyDescent="0.35">
      <c r="A28" s="43"/>
      <c r="B28" s="78"/>
      <c r="C28" s="44"/>
      <c r="D28" s="46"/>
      <c r="E28" s="79"/>
      <c r="F28" s="48"/>
      <c r="G28" s="66"/>
      <c r="H28" s="80"/>
      <c r="I28" s="49"/>
      <c r="J28" s="50"/>
      <c r="K28" s="51"/>
    </row>
    <row r="29" spans="1:11" x14ac:dyDescent="0.3">
      <c r="A29" s="81" t="s">
        <v>30</v>
      </c>
      <c r="B29" s="82"/>
      <c r="C29" s="83"/>
      <c r="D29" s="31"/>
      <c r="E29" s="84"/>
      <c r="F29" s="56"/>
      <c r="G29" s="66"/>
      <c r="H29" s="85"/>
      <c r="I29" s="57"/>
      <c r="J29" s="58"/>
      <c r="K29" s="59"/>
    </row>
    <row r="30" spans="1:11" x14ac:dyDescent="0.3">
      <c r="A30" s="86"/>
      <c r="B30" s="87">
        <v>666450</v>
      </c>
      <c r="C30" s="62" t="s">
        <v>31</v>
      </c>
      <c r="D30" s="27">
        <v>6</v>
      </c>
      <c r="E30" s="75">
        <v>61.3</v>
      </c>
      <c r="F30" s="29">
        <f>E30-E30*($F$12)</f>
        <v>61.3</v>
      </c>
      <c r="G30" s="77"/>
      <c r="H30" s="76"/>
      <c r="I30" s="32">
        <f>F30*($I$12)</f>
        <v>0</v>
      </c>
      <c r="J30" s="33">
        <f>H30*F30</f>
        <v>0</v>
      </c>
      <c r="K30" s="34">
        <f>H30*I30</f>
        <v>0</v>
      </c>
    </row>
    <row r="31" spans="1:11" x14ac:dyDescent="0.3">
      <c r="A31" s="35"/>
      <c r="B31" s="87">
        <v>666400</v>
      </c>
      <c r="C31" s="88" t="s">
        <v>32</v>
      </c>
      <c r="D31" s="27">
        <v>6</v>
      </c>
      <c r="E31" s="75">
        <v>78.17</v>
      </c>
      <c r="F31" s="29">
        <f>E31-E31*($F$12)</f>
        <v>78.17</v>
      </c>
      <c r="G31" s="77"/>
      <c r="H31" s="76"/>
      <c r="I31" s="32">
        <f>F31*($I$12)</f>
        <v>0</v>
      </c>
      <c r="J31" s="33">
        <f>H31*F31</f>
        <v>0</v>
      </c>
      <c r="K31" s="34">
        <f>H31*I31</f>
        <v>0</v>
      </c>
    </row>
    <row r="32" spans="1:11" x14ac:dyDescent="0.3">
      <c r="A32" s="35"/>
      <c r="B32" s="25">
        <v>666420</v>
      </c>
      <c r="C32" s="37" t="s">
        <v>33</v>
      </c>
      <c r="D32" s="27">
        <v>6</v>
      </c>
      <c r="E32" s="75">
        <v>95.3</v>
      </c>
      <c r="F32" s="29">
        <f>E32-E32*($F$12)</f>
        <v>95.3</v>
      </c>
      <c r="G32" s="77"/>
      <c r="H32" s="76"/>
      <c r="I32" s="32">
        <f>F32*($I$12)</f>
        <v>0</v>
      </c>
      <c r="J32" s="33">
        <f>H32*F32</f>
        <v>0</v>
      </c>
      <c r="K32" s="34">
        <f>H32*I32</f>
        <v>0</v>
      </c>
    </row>
    <row r="33" spans="1:11" ht="15" thickBot="1" x14ac:dyDescent="0.35">
      <c r="A33" s="43"/>
      <c r="B33" s="89"/>
      <c r="C33" s="90" t="s">
        <v>34</v>
      </c>
      <c r="D33" s="46"/>
      <c r="E33" s="47"/>
      <c r="F33" s="29"/>
      <c r="G33" s="66"/>
      <c r="H33" s="91"/>
      <c r="I33" s="49"/>
      <c r="J33" s="50"/>
      <c r="K33" s="51"/>
    </row>
    <row r="34" spans="1:11" x14ac:dyDescent="0.3">
      <c r="A34" s="92" t="s">
        <v>35</v>
      </c>
      <c r="B34" s="93"/>
      <c r="C34" s="54"/>
      <c r="D34" s="31"/>
      <c r="E34" s="55"/>
      <c r="F34" s="73"/>
      <c r="G34" s="66"/>
      <c r="H34" s="94"/>
      <c r="I34" s="95"/>
      <c r="J34" s="58"/>
      <c r="K34" s="59"/>
    </row>
    <row r="35" spans="1:11" x14ac:dyDescent="0.3">
      <c r="A35" s="96"/>
      <c r="B35" s="25">
        <v>666410</v>
      </c>
      <c r="C35" s="88" t="s">
        <v>32</v>
      </c>
      <c r="D35" s="27">
        <v>6</v>
      </c>
      <c r="E35" s="75">
        <v>86.03</v>
      </c>
      <c r="F35" s="29">
        <f>E35-E35*($F$12)</f>
        <v>86.03</v>
      </c>
      <c r="G35" s="77"/>
      <c r="H35" s="85"/>
      <c r="I35" s="32">
        <f>F35*($I$12)</f>
        <v>0</v>
      </c>
      <c r="J35" s="33">
        <f>H35*F35</f>
        <v>0</v>
      </c>
      <c r="K35" s="34">
        <f>H35*I35</f>
        <v>0</v>
      </c>
    </row>
    <row r="36" spans="1:11" x14ac:dyDescent="0.3">
      <c r="A36" s="35"/>
      <c r="B36" s="87">
        <v>666430</v>
      </c>
      <c r="C36" s="62" t="s">
        <v>33</v>
      </c>
      <c r="D36" s="27">
        <v>6</v>
      </c>
      <c r="E36" s="75">
        <v>107.28</v>
      </c>
      <c r="F36" s="29">
        <f>E36-E36*($F$12)</f>
        <v>107.28</v>
      </c>
      <c r="G36" s="77"/>
      <c r="H36" s="76"/>
      <c r="I36" s="32">
        <f>F36*($I$12)</f>
        <v>0</v>
      </c>
      <c r="J36" s="33">
        <f>H36*F36</f>
        <v>0</v>
      </c>
      <c r="K36" s="34">
        <f>H36*I36</f>
        <v>0</v>
      </c>
    </row>
    <row r="37" spans="1:11" x14ac:dyDescent="0.3">
      <c r="A37" s="35"/>
      <c r="B37" s="64"/>
      <c r="C37" s="97" t="s">
        <v>34</v>
      </c>
      <c r="D37" s="27"/>
      <c r="E37" s="75"/>
      <c r="F37" s="29"/>
      <c r="G37" s="77"/>
      <c r="H37" s="76"/>
      <c r="I37" s="42"/>
      <c r="J37" s="33"/>
      <c r="K37" s="34"/>
    </row>
    <row r="38" spans="1:11" ht="15" thickBot="1" x14ac:dyDescent="0.35">
      <c r="A38" s="43"/>
      <c r="B38" s="98"/>
      <c r="C38" s="99"/>
      <c r="D38" s="46"/>
      <c r="E38" s="100"/>
      <c r="F38" s="48"/>
      <c r="G38" s="77"/>
      <c r="H38" s="80"/>
      <c r="I38" s="49"/>
      <c r="J38" s="50"/>
      <c r="K38" s="51"/>
    </row>
    <row r="39" spans="1:11" x14ac:dyDescent="0.3">
      <c r="A39" s="214" t="s">
        <v>36</v>
      </c>
      <c r="B39" s="82"/>
      <c r="C39" s="101"/>
      <c r="D39" s="41"/>
      <c r="E39" s="102"/>
      <c r="F39" s="56"/>
      <c r="G39" s="77"/>
      <c r="H39" s="91"/>
      <c r="I39" s="103"/>
      <c r="J39" s="104"/>
      <c r="K39" s="74"/>
    </row>
    <row r="40" spans="1:11" x14ac:dyDescent="0.3">
      <c r="A40" s="215"/>
      <c r="B40" s="61"/>
      <c r="C40" s="105"/>
      <c r="D40" s="27"/>
      <c r="E40" s="75"/>
      <c r="F40" s="106"/>
      <c r="G40" s="77"/>
      <c r="H40" s="76"/>
      <c r="I40" s="42"/>
      <c r="J40" s="42"/>
      <c r="K40" s="59"/>
    </row>
    <row r="41" spans="1:11" x14ac:dyDescent="0.3">
      <c r="A41" s="35"/>
      <c r="B41" s="63">
        <v>661320</v>
      </c>
      <c r="C41" s="62">
        <v>315</v>
      </c>
      <c r="D41" s="27">
        <v>1</v>
      </c>
      <c r="E41" s="75">
        <v>9.15</v>
      </c>
      <c r="F41" s="29">
        <f>E41-E41*($F$12)</f>
        <v>9.15</v>
      </c>
      <c r="G41" s="77"/>
      <c r="H41" s="76"/>
      <c r="I41" s="32">
        <f>F41*($I$12)</f>
        <v>0</v>
      </c>
      <c r="J41" s="33">
        <f>H41*F41</f>
        <v>0</v>
      </c>
      <c r="K41" s="34">
        <f>H41*I41</f>
        <v>0</v>
      </c>
    </row>
    <row r="42" spans="1:11" ht="15" thickBot="1" x14ac:dyDescent="0.35">
      <c r="A42" s="43"/>
      <c r="B42" s="107"/>
      <c r="C42" s="108"/>
      <c r="D42" s="46"/>
      <c r="E42" s="79"/>
      <c r="F42" s="29"/>
      <c r="G42" s="66"/>
      <c r="H42" s="80"/>
      <c r="I42" s="49"/>
      <c r="J42" s="50"/>
      <c r="K42" s="51"/>
    </row>
    <row r="43" spans="1:11" x14ac:dyDescent="0.3">
      <c r="A43" s="214" t="s">
        <v>37</v>
      </c>
      <c r="B43" s="82"/>
      <c r="C43" s="109"/>
      <c r="D43" s="110"/>
      <c r="E43" s="84"/>
      <c r="F43" s="73"/>
      <c r="G43" s="66"/>
      <c r="H43" s="111"/>
      <c r="I43" s="95"/>
      <c r="J43" s="58"/>
      <c r="K43" s="59"/>
    </row>
    <row r="44" spans="1:11" x14ac:dyDescent="0.3">
      <c r="A44" s="215"/>
      <c r="B44" s="112"/>
      <c r="C44" s="65"/>
      <c r="D44" s="41"/>
      <c r="E44" s="28"/>
      <c r="F44" s="29"/>
      <c r="G44" s="66"/>
      <c r="H44" s="91"/>
      <c r="I44" s="42"/>
      <c r="J44" s="33"/>
      <c r="K44" s="34"/>
    </row>
    <row r="45" spans="1:11" x14ac:dyDescent="0.3">
      <c r="A45" s="113"/>
      <c r="B45" s="114">
        <v>33400</v>
      </c>
      <c r="C45" s="62" t="s">
        <v>38</v>
      </c>
      <c r="D45" s="41">
        <v>1</v>
      </c>
      <c r="E45" s="75">
        <v>12.72</v>
      </c>
      <c r="F45" s="29">
        <f>E45-E45*($F$12)</f>
        <v>12.72</v>
      </c>
      <c r="G45" s="77"/>
      <c r="H45" s="91"/>
      <c r="I45" s="32">
        <f>F45*($I$12)</f>
        <v>0</v>
      </c>
      <c r="J45" s="33">
        <f>H45*F45</f>
        <v>0</v>
      </c>
      <c r="K45" s="34">
        <f>H45*I45</f>
        <v>0</v>
      </c>
    </row>
    <row r="46" spans="1:11" x14ac:dyDescent="0.3">
      <c r="A46" s="113"/>
      <c r="B46" s="115"/>
      <c r="C46" s="116"/>
      <c r="D46" s="41"/>
      <c r="E46" s="75"/>
      <c r="F46" s="117"/>
      <c r="G46" s="77"/>
      <c r="H46" s="91"/>
      <c r="I46" s="42"/>
      <c r="J46" s="33"/>
      <c r="K46" s="34"/>
    </row>
    <row r="47" spans="1:11" ht="15" thickBot="1" x14ac:dyDescent="0.35">
      <c r="A47" s="118"/>
      <c r="B47" s="119"/>
      <c r="C47" s="44"/>
      <c r="D47" s="46"/>
      <c r="E47" s="120"/>
      <c r="F47" s="121"/>
      <c r="G47" s="77"/>
      <c r="H47" s="80"/>
      <c r="I47" s="49"/>
      <c r="J47" s="50"/>
      <c r="K47" s="51"/>
    </row>
    <row r="48" spans="1:11" x14ac:dyDescent="0.3">
      <c r="A48" s="122" t="s">
        <v>39</v>
      </c>
      <c r="B48" s="93"/>
      <c r="C48" s="54"/>
      <c r="D48" s="94"/>
      <c r="E48" s="123"/>
      <c r="F48" s="124"/>
      <c r="G48" s="77"/>
      <c r="H48" s="94"/>
      <c r="I48" s="95"/>
      <c r="J48" s="58"/>
      <c r="K48" s="59"/>
    </row>
    <row r="49" spans="1:11" x14ac:dyDescent="0.3">
      <c r="A49" s="35"/>
      <c r="B49" s="125">
        <v>30300</v>
      </c>
      <c r="C49" s="25">
        <v>315</v>
      </c>
      <c r="D49" s="76">
        <v>1</v>
      </c>
      <c r="E49" s="75">
        <v>8.1300000000000008</v>
      </c>
      <c r="F49" s="29">
        <f>E49-E49*($F$12)</f>
        <v>8.1300000000000008</v>
      </c>
      <c r="G49" s="77"/>
      <c r="H49" s="76"/>
      <c r="I49" s="32">
        <f>F49*($I$12)</f>
        <v>0</v>
      </c>
      <c r="J49" s="33">
        <f>H49*F49</f>
        <v>0</v>
      </c>
      <c r="K49" s="34">
        <f>H49*I49</f>
        <v>0</v>
      </c>
    </row>
    <row r="50" spans="1:11" ht="15" thickBot="1" x14ac:dyDescent="0.35">
      <c r="A50" s="118"/>
      <c r="B50" s="119"/>
      <c r="C50" s="44"/>
      <c r="D50" s="80"/>
      <c r="E50" s="126"/>
      <c r="F50" s="127"/>
      <c r="G50" s="66"/>
      <c r="H50" s="80"/>
      <c r="I50" s="49"/>
      <c r="J50" s="50"/>
      <c r="K50" s="51"/>
    </row>
    <row r="51" spans="1:11" ht="21.6" thickBot="1" x14ac:dyDescent="0.35">
      <c r="A51" s="216" t="s">
        <v>40</v>
      </c>
      <c r="B51" s="217"/>
      <c r="C51" s="217"/>
      <c r="D51" s="217"/>
      <c r="E51" s="217"/>
      <c r="F51" s="217"/>
      <c r="G51" s="128"/>
      <c r="H51" s="129"/>
      <c r="I51" s="130"/>
      <c r="J51" s="130"/>
      <c r="K51" s="131"/>
    </row>
    <row r="52" spans="1:11" x14ac:dyDescent="0.3">
      <c r="A52" s="132" t="s">
        <v>21</v>
      </c>
      <c r="B52" s="19"/>
      <c r="C52" s="20"/>
      <c r="D52" s="21"/>
      <c r="E52" s="133"/>
      <c r="F52" s="134"/>
      <c r="G52" s="66"/>
      <c r="H52" s="22"/>
      <c r="I52" s="135"/>
      <c r="J52" s="135"/>
      <c r="K52" s="136"/>
    </row>
    <row r="53" spans="1:11" x14ac:dyDescent="0.3">
      <c r="A53" s="137"/>
      <c r="B53" s="138">
        <v>34100</v>
      </c>
      <c r="C53" s="138" t="s">
        <v>41</v>
      </c>
      <c r="D53" s="139">
        <v>12</v>
      </c>
      <c r="E53" s="140">
        <v>43.96</v>
      </c>
      <c r="F53" s="29">
        <f>E53-E53*($F$12)</f>
        <v>43.96</v>
      </c>
      <c r="G53" s="66"/>
      <c r="H53" s="141"/>
      <c r="I53" s="32">
        <f>F53*($I$12)</f>
        <v>0</v>
      </c>
      <c r="J53" s="33">
        <f>H53*F53</f>
        <v>0</v>
      </c>
      <c r="K53" s="142">
        <f>H53*I53</f>
        <v>0</v>
      </c>
    </row>
    <row r="54" spans="1:11" x14ac:dyDescent="0.3">
      <c r="A54" s="35"/>
      <c r="B54" s="63">
        <v>34130</v>
      </c>
      <c r="C54" s="26" t="s">
        <v>42</v>
      </c>
      <c r="D54" s="27">
        <v>8</v>
      </c>
      <c r="E54" s="140">
        <v>44.85</v>
      </c>
      <c r="F54" s="29">
        <f>E54-E54*($F$12)</f>
        <v>44.85</v>
      </c>
      <c r="G54" s="77"/>
      <c r="H54" s="76"/>
      <c r="I54" s="32">
        <f>F54*($I$12)</f>
        <v>0</v>
      </c>
      <c r="J54" s="33">
        <f>H54*F54</f>
        <v>0</v>
      </c>
      <c r="K54" s="142">
        <f>H54*I54</f>
        <v>0</v>
      </c>
    </row>
    <row r="55" spans="1:11" x14ac:dyDescent="0.3">
      <c r="A55" s="35"/>
      <c r="B55" s="63">
        <v>34215</v>
      </c>
      <c r="C55" s="88" t="s">
        <v>43</v>
      </c>
      <c r="D55" s="27">
        <v>8</v>
      </c>
      <c r="E55" s="140">
        <v>57.22</v>
      </c>
      <c r="F55" s="29">
        <f>E55-E55*($F$12)</f>
        <v>57.22</v>
      </c>
      <c r="G55" s="77"/>
      <c r="H55" s="76"/>
      <c r="I55" s="32">
        <f>F55*($I$12)</f>
        <v>0</v>
      </c>
      <c r="J55" s="33">
        <f>H55*F55</f>
        <v>0</v>
      </c>
      <c r="K55" s="142">
        <f>H55*I55</f>
        <v>0</v>
      </c>
    </row>
    <row r="56" spans="1:11" x14ac:dyDescent="0.3">
      <c r="A56" s="35"/>
      <c r="B56" s="63">
        <v>34235</v>
      </c>
      <c r="C56" s="88" t="s">
        <v>44</v>
      </c>
      <c r="D56" s="27">
        <v>4</v>
      </c>
      <c r="E56" s="140">
        <v>230.62</v>
      </c>
      <c r="F56" s="29">
        <f>E56-E56*($F$12)</f>
        <v>230.62</v>
      </c>
      <c r="G56" s="77"/>
      <c r="H56" s="76"/>
      <c r="I56" s="32">
        <f>F56*($I$12)</f>
        <v>0</v>
      </c>
      <c r="J56" s="33">
        <f>H56*F56</f>
        <v>0</v>
      </c>
      <c r="K56" s="142">
        <f>H56*I56</f>
        <v>0</v>
      </c>
    </row>
    <row r="57" spans="1:11" x14ac:dyDescent="0.3">
      <c r="A57" s="35"/>
      <c r="B57" s="78">
        <v>34325</v>
      </c>
      <c r="C57" s="62" t="s">
        <v>45</v>
      </c>
      <c r="D57" s="27">
        <v>4</v>
      </c>
      <c r="E57" s="140">
        <v>290.06</v>
      </c>
      <c r="F57" s="29">
        <f>E57-E57*($F$12)</f>
        <v>290.06</v>
      </c>
      <c r="G57" s="77"/>
      <c r="H57" s="91"/>
      <c r="I57" s="32">
        <f>F57*($I$12)</f>
        <v>0</v>
      </c>
      <c r="J57" s="33">
        <f>H57*F57</f>
        <v>0</v>
      </c>
      <c r="K57" s="142">
        <f>H57*I57</f>
        <v>0</v>
      </c>
    </row>
    <row r="58" spans="1:11" ht="15" thickBot="1" x14ac:dyDescent="0.35">
      <c r="A58" s="43"/>
      <c r="B58" s="78"/>
      <c r="C58" s="143"/>
      <c r="D58" s="46"/>
      <c r="E58" s="144"/>
      <c r="F58" s="29"/>
      <c r="G58" s="66"/>
      <c r="H58" s="91"/>
      <c r="I58" s="49"/>
      <c r="J58" s="50"/>
      <c r="K58" s="145"/>
    </row>
    <row r="59" spans="1:11" x14ac:dyDescent="0.3">
      <c r="A59" s="132" t="s">
        <v>24</v>
      </c>
      <c r="B59" s="70"/>
      <c r="C59" s="146"/>
      <c r="D59" s="31"/>
      <c r="E59" s="147"/>
      <c r="F59" s="73"/>
      <c r="G59" s="66"/>
      <c r="H59" s="94"/>
      <c r="I59" s="95"/>
      <c r="J59" s="58"/>
      <c r="K59" s="148"/>
    </row>
    <row r="60" spans="1:11" x14ac:dyDescent="0.3">
      <c r="A60" s="137"/>
      <c r="B60" s="25">
        <v>34110</v>
      </c>
      <c r="C60" s="149" t="s">
        <v>41</v>
      </c>
      <c r="D60" s="31">
        <v>12</v>
      </c>
      <c r="E60" s="140">
        <v>52.38</v>
      </c>
      <c r="F60" s="29">
        <f>E60-E60*($F$12)</f>
        <v>52.38</v>
      </c>
      <c r="G60" s="66"/>
      <c r="H60" s="85"/>
      <c r="I60" s="32">
        <f>F60*($I$12)</f>
        <v>0</v>
      </c>
      <c r="J60" s="33">
        <f>H60*F60</f>
        <v>0</v>
      </c>
      <c r="K60" s="142">
        <f>H60*I60</f>
        <v>0</v>
      </c>
    </row>
    <row r="61" spans="1:11" x14ac:dyDescent="0.3">
      <c r="A61" s="35"/>
      <c r="B61" s="25">
        <v>34115</v>
      </c>
      <c r="C61" s="26" t="s">
        <v>42</v>
      </c>
      <c r="D61" s="27">
        <v>8</v>
      </c>
      <c r="E61" s="140">
        <v>53.46</v>
      </c>
      <c r="F61" s="29">
        <f>E61-E61*($F$12)</f>
        <v>53.46</v>
      </c>
      <c r="G61" s="77"/>
      <c r="H61" s="76"/>
      <c r="I61" s="32">
        <f>F61*($I$12)</f>
        <v>0</v>
      </c>
      <c r="J61" s="33">
        <f>H61*F61</f>
        <v>0</v>
      </c>
      <c r="K61" s="142">
        <f>H61*I61</f>
        <v>0</v>
      </c>
    </row>
    <row r="62" spans="1:11" x14ac:dyDescent="0.3">
      <c r="A62" s="35"/>
      <c r="B62" s="25">
        <v>34210</v>
      </c>
      <c r="C62" s="88" t="s">
        <v>43</v>
      </c>
      <c r="D62" s="27">
        <v>8</v>
      </c>
      <c r="E62" s="140">
        <v>60.46</v>
      </c>
      <c r="F62" s="29">
        <f>E62-E62*($F$12)</f>
        <v>60.46</v>
      </c>
      <c r="G62" s="77"/>
      <c r="H62" s="76"/>
      <c r="I62" s="32">
        <f>F62*($I$12)</f>
        <v>0</v>
      </c>
      <c r="J62" s="33">
        <f>H62*F62</f>
        <v>0</v>
      </c>
      <c r="K62" s="142">
        <f>H62*I62</f>
        <v>0</v>
      </c>
    </row>
    <row r="63" spans="1:11" x14ac:dyDescent="0.3">
      <c r="A63" s="35"/>
      <c r="B63" s="25">
        <v>34220</v>
      </c>
      <c r="C63" s="88" t="s">
        <v>44</v>
      </c>
      <c r="D63" s="27">
        <v>4</v>
      </c>
      <c r="E63" s="140">
        <v>345.92</v>
      </c>
      <c r="F63" s="29">
        <f>E63-E63*($F$12)</f>
        <v>345.92</v>
      </c>
      <c r="G63" s="77"/>
      <c r="H63" s="76"/>
      <c r="I63" s="32">
        <f>F63*($I$12)</f>
        <v>0</v>
      </c>
      <c r="J63" s="33">
        <f>H63*F63</f>
        <v>0</v>
      </c>
      <c r="K63" s="142">
        <f>H63*I63</f>
        <v>0</v>
      </c>
    </row>
    <row r="64" spans="1:11" x14ac:dyDescent="0.3">
      <c r="A64" s="35"/>
      <c r="B64" s="25">
        <v>34310</v>
      </c>
      <c r="C64" s="37" t="s">
        <v>45</v>
      </c>
      <c r="D64" s="27">
        <v>4</v>
      </c>
      <c r="E64" s="140">
        <v>453.98</v>
      </c>
      <c r="F64" s="29">
        <f>E64-E64*($F$12)</f>
        <v>453.98</v>
      </c>
      <c r="G64" s="77"/>
      <c r="H64" s="76"/>
      <c r="I64" s="32">
        <f>F64*($I$12)</f>
        <v>0</v>
      </c>
      <c r="J64" s="33">
        <f>H64*F64</f>
        <v>0</v>
      </c>
      <c r="K64" s="142">
        <f>H64*I64</f>
        <v>0</v>
      </c>
    </row>
    <row r="65" spans="1:11" ht="15" thickBot="1" x14ac:dyDescent="0.35">
      <c r="A65" s="43"/>
      <c r="B65" s="98"/>
      <c r="C65" s="150"/>
      <c r="D65" s="46"/>
      <c r="E65" s="151"/>
      <c r="F65" s="29"/>
      <c r="G65" s="66"/>
      <c r="H65" s="80"/>
      <c r="I65" s="49"/>
      <c r="J65" s="50"/>
      <c r="K65" s="145"/>
    </row>
    <row r="66" spans="1:11" x14ac:dyDescent="0.3">
      <c r="A66" s="214" t="s">
        <v>46</v>
      </c>
      <c r="B66" s="70"/>
      <c r="C66" s="146"/>
      <c r="D66" s="31"/>
      <c r="E66" s="152"/>
      <c r="F66" s="73"/>
      <c r="G66" s="66"/>
      <c r="H66" s="85"/>
      <c r="I66" s="57"/>
      <c r="J66" s="58"/>
      <c r="K66" s="148"/>
    </row>
    <row r="67" spans="1:11" x14ac:dyDescent="0.3">
      <c r="A67" s="215"/>
      <c r="B67" s="61"/>
      <c r="C67" s="153"/>
      <c r="D67" s="27"/>
      <c r="E67" s="154"/>
      <c r="F67" s="29"/>
      <c r="G67" s="66"/>
      <c r="H67" s="85"/>
      <c r="I67" s="42"/>
      <c r="J67" s="33"/>
      <c r="K67" s="142"/>
    </row>
    <row r="68" spans="1:11" x14ac:dyDescent="0.3">
      <c r="A68" s="35"/>
      <c r="B68" s="63">
        <v>34230</v>
      </c>
      <c r="C68" s="88" t="s">
        <v>44</v>
      </c>
      <c r="D68" s="27">
        <v>4</v>
      </c>
      <c r="E68" s="155">
        <v>293.19</v>
      </c>
      <c r="F68" s="29">
        <f>E68-E68*($F$12)</f>
        <v>293.19</v>
      </c>
      <c r="G68" s="77"/>
      <c r="H68" s="76"/>
      <c r="I68" s="32">
        <f>F68*($I$12)</f>
        <v>0</v>
      </c>
      <c r="J68" s="33">
        <f>H68*F68</f>
        <v>0</v>
      </c>
      <c r="K68" s="142">
        <f>H68*I68</f>
        <v>0</v>
      </c>
    </row>
    <row r="69" spans="1:11" x14ac:dyDescent="0.3">
      <c r="A69" s="35"/>
      <c r="B69" s="63">
        <v>34320</v>
      </c>
      <c r="C69" s="62" t="s">
        <v>45</v>
      </c>
      <c r="D69" s="27">
        <v>4</v>
      </c>
      <c r="E69" s="155">
        <v>352.13</v>
      </c>
      <c r="F69" s="29">
        <f>E69-E69*($F$12)</f>
        <v>352.13</v>
      </c>
      <c r="G69" s="77"/>
      <c r="H69" s="76"/>
      <c r="I69" s="32">
        <f>F69*($I$12)</f>
        <v>0</v>
      </c>
      <c r="J69" s="33">
        <f>H69*F69</f>
        <v>0</v>
      </c>
      <c r="K69" s="142">
        <f>H69*I69</f>
        <v>0</v>
      </c>
    </row>
    <row r="70" spans="1:11" ht="15" thickBot="1" x14ac:dyDescent="0.35">
      <c r="A70" s="43"/>
      <c r="B70" s="78"/>
      <c r="C70" s="101"/>
      <c r="D70" s="46"/>
      <c r="E70" s="156"/>
      <c r="F70" s="29"/>
      <c r="G70" s="66"/>
      <c r="H70" s="91"/>
      <c r="I70" s="49"/>
      <c r="J70" s="50"/>
      <c r="K70" s="145"/>
    </row>
    <row r="71" spans="1:11" x14ac:dyDescent="0.3">
      <c r="A71" s="214" t="s">
        <v>47</v>
      </c>
      <c r="B71" s="157"/>
      <c r="C71" s="54"/>
      <c r="D71" s="31"/>
      <c r="E71" s="158"/>
      <c r="F71" s="73"/>
      <c r="G71" s="66"/>
      <c r="H71" s="94"/>
      <c r="I71" s="95"/>
      <c r="J71" s="58"/>
      <c r="K71" s="148"/>
    </row>
    <row r="72" spans="1:11" x14ac:dyDescent="0.3">
      <c r="A72" s="215"/>
      <c r="B72" s="61"/>
      <c r="C72" s="143"/>
      <c r="D72" s="27"/>
      <c r="E72" s="154"/>
      <c r="F72" s="29"/>
      <c r="G72" s="66"/>
      <c r="H72" s="85"/>
      <c r="I72" s="42"/>
      <c r="J72" s="33"/>
      <c r="K72" s="142"/>
    </row>
    <row r="73" spans="1:11" x14ac:dyDescent="0.3">
      <c r="A73" s="35"/>
      <c r="B73" s="63">
        <v>34225</v>
      </c>
      <c r="C73" s="62" t="s">
        <v>44</v>
      </c>
      <c r="D73" s="27">
        <v>4</v>
      </c>
      <c r="E73" s="155">
        <v>293.19</v>
      </c>
      <c r="F73" s="29">
        <f>E73-E73*($F$12)</f>
        <v>293.19</v>
      </c>
      <c r="G73" s="77"/>
      <c r="H73" s="76"/>
      <c r="I73" s="32">
        <f>F73*($I$12)</f>
        <v>0</v>
      </c>
      <c r="J73" s="33">
        <f>H73*F73</f>
        <v>0</v>
      </c>
      <c r="K73" s="142">
        <f>H73*I73</f>
        <v>0</v>
      </c>
    </row>
    <row r="74" spans="1:11" x14ac:dyDescent="0.3">
      <c r="A74" s="35"/>
      <c r="B74" s="63">
        <v>34315</v>
      </c>
      <c r="C74" s="88" t="s">
        <v>45</v>
      </c>
      <c r="D74" s="27">
        <v>4</v>
      </c>
      <c r="E74" s="155">
        <v>352.13</v>
      </c>
      <c r="F74" s="29">
        <f>E74-E74*($F$12)</f>
        <v>352.13</v>
      </c>
      <c r="G74" s="77"/>
      <c r="H74" s="76"/>
      <c r="I74" s="32">
        <f>F74*($I$12)</f>
        <v>0</v>
      </c>
      <c r="J74" s="33">
        <f>H74*F74</f>
        <v>0</v>
      </c>
      <c r="K74" s="142">
        <f>H74*I74</f>
        <v>0</v>
      </c>
    </row>
    <row r="75" spans="1:11" ht="15" thickBot="1" x14ac:dyDescent="0.35">
      <c r="A75" s="43"/>
      <c r="B75" s="159"/>
      <c r="C75" s="39"/>
      <c r="D75" s="46"/>
      <c r="E75" s="160"/>
      <c r="F75" s="48"/>
      <c r="G75" s="66"/>
      <c r="H75" s="91"/>
      <c r="I75" s="49"/>
      <c r="J75" s="50"/>
      <c r="K75" s="145"/>
    </row>
    <row r="76" spans="1:11" x14ac:dyDescent="0.3">
      <c r="A76" s="132" t="s">
        <v>48</v>
      </c>
      <c r="B76" s="82">
        <v>34010</v>
      </c>
      <c r="C76" s="82" t="s">
        <v>49</v>
      </c>
      <c r="D76" s="31">
        <v>6</v>
      </c>
      <c r="E76" s="152">
        <v>33.51</v>
      </c>
      <c r="F76" s="56">
        <f>E76-E76*($F$12)</f>
        <v>33.51</v>
      </c>
      <c r="G76" s="66"/>
      <c r="H76" s="94"/>
      <c r="I76" s="32">
        <f>F76*($I$12)</f>
        <v>0</v>
      </c>
      <c r="J76" s="33">
        <f>H76*F76</f>
        <v>0</v>
      </c>
      <c r="K76" s="148">
        <f>H76*I76</f>
        <v>0</v>
      </c>
    </row>
    <row r="77" spans="1:11" x14ac:dyDescent="0.3">
      <c r="A77" s="35"/>
      <c r="B77" s="25">
        <v>34020</v>
      </c>
      <c r="C77" s="63" t="s">
        <v>50</v>
      </c>
      <c r="D77" s="27">
        <v>6</v>
      </c>
      <c r="E77" s="155">
        <v>69.5</v>
      </c>
      <c r="F77" s="29">
        <f>E77-E77*($F$12)</f>
        <v>69.5</v>
      </c>
      <c r="G77" s="77"/>
      <c r="H77" s="76"/>
      <c r="I77" s="32">
        <f>F77*($I$12)</f>
        <v>0</v>
      </c>
      <c r="J77" s="33">
        <f>H77*F77</f>
        <v>0</v>
      </c>
      <c r="K77" s="142">
        <f>H77*I77</f>
        <v>0</v>
      </c>
    </row>
    <row r="78" spans="1:11" x14ac:dyDescent="0.3">
      <c r="A78" s="35"/>
      <c r="B78" s="25">
        <v>34030</v>
      </c>
      <c r="C78" s="63" t="s">
        <v>51</v>
      </c>
      <c r="D78" s="27">
        <v>6</v>
      </c>
      <c r="E78" s="155">
        <v>104.67</v>
      </c>
      <c r="F78" s="29">
        <f>E78-E78*($F$12)</f>
        <v>104.67</v>
      </c>
      <c r="G78" s="66"/>
      <c r="H78" s="76"/>
      <c r="I78" s="32">
        <f>F78*($I$12)</f>
        <v>0</v>
      </c>
      <c r="J78" s="33">
        <f>H78*F78</f>
        <v>0</v>
      </c>
      <c r="K78" s="142">
        <f>H78*I78</f>
        <v>0</v>
      </c>
    </row>
    <row r="79" spans="1:11" x14ac:dyDescent="0.3">
      <c r="A79" s="35"/>
      <c r="B79" s="25">
        <v>34060</v>
      </c>
      <c r="C79" s="78" t="s">
        <v>52</v>
      </c>
      <c r="D79" s="27">
        <v>6</v>
      </c>
      <c r="E79" s="155">
        <v>207.06</v>
      </c>
      <c r="F79" s="29">
        <f>E79-E79*($F$12)</f>
        <v>207.06</v>
      </c>
      <c r="G79" s="66"/>
      <c r="H79" s="76"/>
      <c r="I79" s="32">
        <f>F79*($I$12)</f>
        <v>0</v>
      </c>
      <c r="J79" s="33">
        <f>H79*F79</f>
        <v>0</v>
      </c>
      <c r="K79" s="142">
        <f>H79*I79</f>
        <v>0</v>
      </c>
    </row>
    <row r="80" spans="1:11" ht="15" thickBot="1" x14ac:dyDescent="0.35">
      <c r="A80" s="43"/>
      <c r="B80" s="98"/>
      <c r="C80" s="44"/>
      <c r="D80" s="46"/>
      <c r="E80" s="161"/>
      <c r="F80" s="29"/>
      <c r="G80" s="66"/>
      <c r="H80" s="80"/>
      <c r="I80" s="49"/>
      <c r="J80" s="50"/>
      <c r="K80" s="145"/>
    </row>
    <row r="81" spans="1:11" x14ac:dyDescent="0.3">
      <c r="A81" s="122" t="s">
        <v>53</v>
      </c>
      <c r="B81" s="93"/>
      <c r="C81" s="146"/>
      <c r="D81" s="31"/>
      <c r="E81" s="147"/>
      <c r="F81" s="73"/>
      <c r="G81" s="66"/>
      <c r="H81" s="85"/>
      <c r="I81" s="95"/>
      <c r="J81" s="58"/>
      <c r="K81" s="148"/>
    </row>
    <row r="82" spans="1:11" x14ac:dyDescent="0.3">
      <c r="A82" s="113"/>
      <c r="B82" s="114"/>
      <c r="C82" s="65"/>
      <c r="D82" s="27"/>
      <c r="E82" s="155"/>
      <c r="F82" s="29"/>
      <c r="G82" s="66"/>
      <c r="H82" s="76"/>
      <c r="I82" s="42"/>
      <c r="J82" s="33"/>
      <c r="K82" s="34"/>
    </row>
    <row r="83" spans="1:11" x14ac:dyDescent="0.3">
      <c r="A83" s="113"/>
      <c r="B83" s="114">
        <v>34400</v>
      </c>
      <c r="C83" s="162" t="s">
        <v>54</v>
      </c>
      <c r="D83" s="27">
        <v>1</v>
      </c>
      <c r="E83" s="155">
        <v>19.64</v>
      </c>
      <c r="F83" s="29">
        <f>E83-E83*($F$12)</f>
        <v>19.64</v>
      </c>
      <c r="G83" s="77"/>
      <c r="H83" s="76"/>
      <c r="I83" s="32">
        <f>F83*($I$12)</f>
        <v>0</v>
      </c>
      <c r="J83" s="33">
        <f>H83*F83</f>
        <v>0</v>
      </c>
      <c r="K83" s="34">
        <f>H83*I83</f>
        <v>0</v>
      </c>
    </row>
    <row r="84" spans="1:11" x14ac:dyDescent="0.3">
      <c r="A84" s="113"/>
      <c r="B84" s="114"/>
      <c r="C84" s="116"/>
      <c r="D84" s="41"/>
      <c r="E84" s="155"/>
      <c r="F84" s="29"/>
      <c r="G84" s="77"/>
      <c r="H84" s="91"/>
      <c r="I84" s="42"/>
      <c r="J84" s="33"/>
      <c r="K84" s="34"/>
    </row>
    <row r="85" spans="1:11" ht="15" thickBot="1" x14ac:dyDescent="0.35">
      <c r="A85" s="113"/>
      <c r="B85" s="119"/>
      <c r="C85" s="150"/>
      <c r="D85" s="46"/>
      <c r="E85" s="156"/>
      <c r="F85" s="29"/>
      <c r="G85" s="77"/>
      <c r="H85" s="80"/>
      <c r="I85" s="49"/>
      <c r="J85" s="50"/>
      <c r="K85" s="51"/>
    </row>
    <row r="86" spans="1:11" x14ac:dyDescent="0.3">
      <c r="A86" s="163" t="s">
        <v>30</v>
      </c>
      <c r="B86" s="157"/>
      <c r="C86" s="54"/>
      <c r="D86" s="31"/>
      <c r="E86" s="164"/>
      <c r="F86" s="73"/>
      <c r="G86" s="77"/>
      <c r="H86" s="85"/>
      <c r="I86" s="95"/>
      <c r="J86" s="58"/>
      <c r="K86" s="59"/>
    </row>
    <row r="87" spans="1:11" x14ac:dyDescent="0.3">
      <c r="A87" s="96"/>
      <c r="B87" s="63">
        <v>666450</v>
      </c>
      <c r="C87" s="26" t="s">
        <v>55</v>
      </c>
      <c r="D87" s="27">
        <v>6</v>
      </c>
      <c r="E87" s="140">
        <v>61.3</v>
      </c>
      <c r="F87" s="29">
        <f>E87-E87*($F$12)</f>
        <v>61.3</v>
      </c>
      <c r="G87" s="77"/>
      <c r="H87" s="76"/>
      <c r="I87" s="32">
        <f>F87*($I$12)</f>
        <v>0</v>
      </c>
      <c r="J87" s="33">
        <f>H87*F87</f>
        <v>0</v>
      </c>
      <c r="K87" s="34">
        <f>H87*I87</f>
        <v>0</v>
      </c>
    </row>
    <row r="88" spans="1:11" x14ac:dyDescent="0.3">
      <c r="A88" s="35"/>
      <c r="B88" s="63">
        <v>666400</v>
      </c>
      <c r="C88" s="88" t="s">
        <v>32</v>
      </c>
      <c r="D88" s="27">
        <v>6</v>
      </c>
      <c r="E88" s="140">
        <v>78.17</v>
      </c>
      <c r="F88" s="29">
        <f>E88-E88*($F$12)</f>
        <v>78.17</v>
      </c>
      <c r="G88" s="77"/>
      <c r="H88" s="76"/>
      <c r="I88" s="32">
        <f>F88*($I$12)</f>
        <v>0</v>
      </c>
      <c r="J88" s="33">
        <f>H88*F88</f>
        <v>0</v>
      </c>
      <c r="K88" s="34">
        <f>H88*I88</f>
        <v>0</v>
      </c>
    </row>
    <row r="89" spans="1:11" x14ac:dyDescent="0.3">
      <c r="A89" s="35"/>
      <c r="B89" s="63">
        <v>666420</v>
      </c>
      <c r="C89" s="88" t="s">
        <v>33</v>
      </c>
      <c r="D89" s="27">
        <v>6</v>
      </c>
      <c r="E89" s="140">
        <v>95.3</v>
      </c>
      <c r="F89" s="29">
        <f>E89-E89*($F$12)</f>
        <v>95.3</v>
      </c>
      <c r="G89" s="77"/>
      <c r="H89" s="76"/>
      <c r="I89" s="32">
        <f>F89*($I$12)</f>
        <v>0</v>
      </c>
      <c r="J89" s="33">
        <f>H89*F89</f>
        <v>0</v>
      </c>
      <c r="K89" s="34">
        <f>H89*I89</f>
        <v>0</v>
      </c>
    </row>
    <row r="90" spans="1:11" ht="15" thickBot="1" x14ac:dyDescent="0.35">
      <c r="A90" s="43"/>
      <c r="B90" s="89"/>
      <c r="C90" s="90" t="s">
        <v>34</v>
      </c>
      <c r="D90" s="46"/>
      <c r="E90" s="165"/>
      <c r="F90" s="29"/>
      <c r="G90" s="77"/>
      <c r="H90" s="80"/>
      <c r="I90" s="49"/>
      <c r="J90" s="50"/>
      <c r="K90" s="51"/>
    </row>
    <row r="91" spans="1:11" x14ac:dyDescent="0.3">
      <c r="A91" s="92" t="s">
        <v>35</v>
      </c>
      <c r="B91" s="149"/>
      <c r="C91" s="54"/>
      <c r="D91" s="31"/>
      <c r="E91" s="166"/>
      <c r="F91" s="73"/>
      <c r="G91" s="77"/>
      <c r="H91" s="85"/>
      <c r="I91" s="95"/>
      <c r="J91" s="58"/>
      <c r="K91" s="59"/>
    </row>
    <row r="92" spans="1:11" x14ac:dyDescent="0.3">
      <c r="A92" s="96"/>
      <c r="B92" s="149">
        <v>666410</v>
      </c>
      <c r="C92" s="167" t="s">
        <v>32</v>
      </c>
      <c r="D92" s="27">
        <v>6</v>
      </c>
      <c r="E92" s="140">
        <v>86.03</v>
      </c>
      <c r="F92" s="29">
        <f>E92-E92*($F$12)</f>
        <v>86.03</v>
      </c>
      <c r="G92" s="77"/>
      <c r="H92" s="85"/>
      <c r="I92" s="32">
        <f>F92*($I$12)</f>
        <v>0</v>
      </c>
      <c r="J92" s="33">
        <f>H92*F92</f>
        <v>0</v>
      </c>
      <c r="K92" s="34">
        <f>H92*I92</f>
        <v>0</v>
      </c>
    </row>
    <row r="93" spans="1:11" x14ac:dyDescent="0.3">
      <c r="A93" s="35"/>
      <c r="B93" s="64">
        <v>666430</v>
      </c>
      <c r="C93" s="62" t="s">
        <v>33</v>
      </c>
      <c r="D93" s="27">
        <v>6</v>
      </c>
      <c r="E93" s="140">
        <v>107.28</v>
      </c>
      <c r="F93" s="29">
        <f>E93-E93*($F$12)</f>
        <v>107.28</v>
      </c>
      <c r="G93" s="77"/>
      <c r="H93" s="76"/>
      <c r="I93" s="32">
        <f>F93*($I$12)</f>
        <v>0</v>
      </c>
      <c r="J93" s="33">
        <f>H93*F93</f>
        <v>0</v>
      </c>
      <c r="K93" s="34">
        <f>H93*I93</f>
        <v>0</v>
      </c>
    </row>
    <row r="94" spans="1:11" x14ac:dyDescent="0.3">
      <c r="A94" s="35"/>
      <c r="B94" s="168"/>
      <c r="C94" s="109" t="s">
        <v>34</v>
      </c>
      <c r="D94" s="27"/>
      <c r="E94" s="154"/>
      <c r="F94" s="29"/>
      <c r="G94" s="66"/>
      <c r="H94" s="91"/>
      <c r="I94" s="42"/>
      <c r="J94" s="33"/>
      <c r="K94" s="34"/>
    </row>
    <row r="95" spans="1:11" ht="15" thickBot="1" x14ac:dyDescent="0.35">
      <c r="A95" s="43"/>
      <c r="B95" s="98"/>
      <c r="C95" s="169"/>
      <c r="D95" s="46"/>
      <c r="E95" s="160"/>
      <c r="F95" s="29"/>
      <c r="G95" s="66"/>
      <c r="H95" s="80"/>
      <c r="I95" s="49"/>
      <c r="J95" s="50"/>
      <c r="K95" s="51"/>
    </row>
    <row r="96" spans="1:11" x14ac:dyDescent="0.3">
      <c r="A96" s="92" t="s">
        <v>56</v>
      </c>
      <c r="B96" s="70"/>
      <c r="C96" s="54"/>
      <c r="D96" s="31"/>
      <c r="E96" s="152"/>
      <c r="F96" s="73"/>
      <c r="G96" s="66"/>
      <c r="H96" s="85"/>
      <c r="I96" s="95"/>
      <c r="J96" s="58"/>
      <c r="K96" s="59"/>
    </row>
    <row r="97" spans="1:11" x14ac:dyDescent="0.3">
      <c r="A97" s="96" t="s">
        <v>57</v>
      </c>
      <c r="B97" s="64">
        <v>34611</v>
      </c>
      <c r="C97" s="62" t="s">
        <v>58</v>
      </c>
      <c r="D97" s="27">
        <v>1</v>
      </c>
      <c r="E97" s="155">
        <v>13.79</v>
      </c>
      <c r="F97" s="29">
        <f>E97-E97*($F$12)</f>
        <v>13.79</v>
      </c>
      <c r="G97" s="77"/>
      <c r="H97" s="76"/>
      <c r="I97" s="32">
        <f>F97*($I$12)</f>
        <v>0</v>
      </c>
      <c r="J97" s="33">
        <f>H97*F97</f>
        <v>0</v>
      </c>
      <c r="K97" s="34">
        <f>H97*I97</f>
        <v>0</v>
      </c>
    </row>
    <row r="98" spans="1:11" ht="15" thickBot="1" x14ac:dyDescent="0.35">
      <c r="A98" s="35"/>
      <c r="B98" s="115"/>
      <c r="C98" s="109"/>
      <c r="D98" s="41"/>
      <c r="E98" s="161"/>
      <c r="F98" s="29"/>
      <c r="G98" s="66"/>
      <c r="H98" s="91"/>
      <c r="I98" s="67"/>
      <c r="J98" s="68"/>
      <c r="K98" s="69"/>
    </row>
    <row r="99" spans="1:11" ht="21.6" thickBot="1" x14ac:dyDescent="0.35">
      <c r="A99" s="216" t="s">
        <v>59</v>
      </c>
      <c r="B99" s="217"/>
      <c r="C99" s="217"/>
      <c r="D99" s="217"/>
      <c r="E99" s="217"/>
      <c r="F99" s="218"/>
      <c r="G99" s="170"/>
      <c r="H99" s="129"/>
      <c r="I99" s="171"/>
      <c r="J99" s="171"/>
      <c r="K99" s="172"/>
    </row>
    <row r="100" spans="1:11" x14ac:dyDescent="0.3">
      <c r="A100" s="163" t="s">
        <v>21</v>
      </c>
      <c r="B100" s="19"/>
      <c r="C100" s="20"/>
      <c r="D100" s="139"/>
      <c r="E100" s="173"/>
      <c r="F100" s="134"/>
      <c r="G100" s="66"/>
      <c r="H100" s="21"/>
      <c r="I100" s="57"/>
      <c r="J100" s="58"/>
      <c r="K100" s="174"/>
    </row>
    <row r="101" spans="1:11" x14ac:dyDescent="0.3">
      <c r="A101" s="122"/>
      <c r="B101" s="138">
        <v>35100</v>
      </c>
      <c r="C101" s="175" t="s">
        <v>60</v>
      </c>
      <c r="D101" s="139">
        <v>8</v>
      </c>
      <c r="E101" s="75">
        <v>50.7</v>
      </c>
      <c r="F101" s="29">
        <f>E101-E101*($F$12)</f>
        <v>50.7</v>
      </c>
      <c r="G101" s="30"/>
      <c r="H101" s="139"/>
      <c r="I101" s="32">
        <f>F101*($I$12)</f>
        <v>0</v>
      </c>
      <c r="J101" s="33">
        <f>H101*F101</f>
        <v>0</v>
      </c>
      <c r="K101" s="34">
        <f>H101*I101</f>
        <v>0</v>
      </c>
    </row>
    <row r="102" spans="1:11" x14ac:dyDescent="0.3">
      <c r="A102" s="35"/>
      <c r="B102" s="63">
        <v>35130</v>
      </c>
      <c r="C102" s="167" t="s">
        <v>61</v>
      </c>
      <c r="D102" s="27">
        <v>8</v>
      </c>
      <c r="E102" s="75">
        <v>52.83</v>
      </c>
      <c r="F102" s="29">
        <f>E102-E102*($F$12)</f>
        <v>52.83</v>
      </c>
      <c r="G102" s="30"/>
      <c r="H102" s="27"/>
      <c r="I102" s="32">
        <f>F102*($I$12)</f>
        <v>0</v>
      </c>
      <c r="J102" s="33">
        <f>H102*F102</f>
        <v>0</v>
      </c>
      <c r="K102" s="34">
        <f>H102*I102</f>
        <v>0</v>
      </c>
    </row>
    <row r="103" spans="1:11" x14ac:dyDescent="0.3">
      <c r="A103" s="35"/>
      <c r="B103" s="63">
        <v>35215</v>
      </c>
      <c r="C103" s="62" t="s">
        <v>62</v>
      </c>
      <c r="D103" s="27">
        <v>8</v>
      </c>
      <c r="E103" s="75">
        <v>61.9</v>
      </c>
      <c r="F103" s="29">
        <f>E103-E103*($F$12)</f>
        <v>61.9</v>
      </c>
      <c r="G103" s="30"/>
      <c r="H103" s="27"/>
      <c r="I103" s="32">
        <f>F103*($I$12)</f>
        <v>0</v>
      </c>
      <c r="J103" s="33">
        <f>H103*F103</f>
        <v>0</v>
      </c>
      <c r="K103" s="34">
        <f>H103*I103</f>
        <v>0</v>
      </c>
    </row>
    <row r="104" spans="1:11" x14ac:dyDescent="0.3">
      <c r="A104" s="35"/>
      <c r="B104" s="63">
        <v>35235</v>
      </c>
      <c r="C104" s="62" t="s">
        <v>63</v>
      </c>
      <c r="D104" s="27">
        <v>4</v>
      </c>
      <c r="E104" s="75">
        <v>256.39999999999998</v>
      </c>
      <c r="F104" s="29">
        <f>E104-E104*($F$12)</f>
        <v>256.39999999999998</v>
      </c>
      <c r="G104" s="30"/>
      <c r="H104" s="27"/>
      <c r="I104" s="32">
        <f>F104*($I$12)</f>
        <v>0</v>
      </c>
      <c r="J104" s="33">
        <f>H104*F104</f>
        <v>0</v>
      </c>
      <c r="K104" s="34">
        <f>H104*I104</f>
        <v>0</v>
      </c>
    </row>
    <row r="105" spans="1:11" ht="15" thickBot="1" x14ac:dyDescent="0.35">
      <c r="A105" s="35"/>
      <c r="B105" s="78">
        <v>35325</v>
      </c>
      <c r="C105" s="62" t="s">
        <v>64</v>
      </c>
      <c r="D105" s="27">
        <v>4</v>
      </c>
      <c r="E105" s="75">
        <v>322.5</v>
      </c>
      <c r="F105" s="29">
        <f>E105-E105*($F$12)</f>
        <v>322.5</v>
      </c>
      <c r="G105" s="30"/>
      <c r="H105" s="41"/>
      <c r="I105" s="32">
        <f>F105*($I$12)</f>
        <v>0</v>
      </c>
      <c r="J105" s="33">
        <f>H105*F105</f>
        <v>0</v>
      </c>
      <c r="K105" s="34">
        <f>H105*I105</f>
        <v>0</v>
      </c>
    </row>
    <row r="106" spans="1:11" ht="15" thickBot="1" x14ac:dyDescent="0.35">
      <c r="A106" s="43"/>
      <c r="B106" s="78"/>
      <c r="C106" s="143"/>
      <c r="D106" s="46"/>
      <c r="E106" s="100"/>
      <c r="F106" s="29"/>
      <c r="G106" s="130"/>
      <c r="H106" s="176"/>
      <c r="I106" s="49"/>
      <c r="J106" s="50"/>
      <c r="K106" s="51"/>
    </row>
    <row r="107" spans="1:11" x14ac:dyDescent="0.3">
      <c r="A107" s="132" t="s">
        <v>24</v>
      </c>
      <c r="B107" s="70"/>
      <c r="C107" s="146"/>
      <c r="D107" s="31"/>
      <c r="E107" s="177"/>
      <c r="F107" s="73"/>
      <c r="G107" s="130"/>
      <c r="H107" s="31"/>
      <c r="I107" s="95"/>
      <c r="J107" s="58"/>
      <c r="K107" s="59"/>
    </row>
    <row r="108" spans="1:11" x14ac:dyDescent="0.3">
      <c r="A108" s="137"/>
      <c r="B108" s="149">
        <v>35110</v>
      </c>
      <c r="C108" s="112" t="s">
        <v>60</v>
      </c>
      <c r="D108" s="31">
        <v>8</v>
      </c>
      <c r="E108" s="75">
        <v>59.21</v>
      </c>
      <c r="F108" s="29">
        <f>E108-E108*($F$12)</f>
        <v>59.21</v>
      </c>
      <c r="G108" s="130"/>
      <c r="H108" s="31"/>
      <c r="I108" s="32">
        <f>F108*($I$12)</f>
        <v>0</v>
      </c>
      <c r="J108" s="33">
        <f>H108*F108</f>
        <v>0</v>
      </c>
      <c r="K108" s="34">
        <f>H108*I108</f>
        <v>0</v>
      </c>
    </row>
    <row r="109" spans="1:11" x14ac:dyDescent="0.3">
      <c r="A109" s="35"/>
      <c r="B109" s="64">
        <v>35115</v>
      </c>
      <c r="C109" s="167" t="s">
        <v>61</v>
      </c>
      <c r="D109" s="27">
        <v>8</v>
      </c>
      <c r="E109" s="75">
        <v>62.03</v>
      </c>
      <c r="F109" s="29">
        <f>E109-E109*($F$12)</f>
        <v>62.03</v>
      </c>
      <c r="G109" s="130"/>
      <c r="H109" s="27"/>
      <c r="I109" s="32">
        <f>F109*($I$12)</f>
        <v>0</v>
      </c>
      <c r="J109" s="33">
        <f>H109*F109</f>
        <v>0</v>
      </c>
      <c r="K109" s="34">
        <f>H109*I109</f>
        <v>0</v>
      </c>
    </row>
    <row r="110" spans="1:11" x14ac:dyDescent="0.3">
      <c r="A110" s="35"/>
      <c r="B110" s="64">
        <v>35210</v>
      </c>
      <c r="C110" s="62" t="s">
        <v>62</v>
      </c>
      <c r="D110" s="27">
        <v>8</v>
      </c>
      <c r="E110" s="75">
        <v>65.010000000000005</v>
      </c>
      <c r="F110" s="29">
        <f>E110-E110*($F$12)</f>
        <v>65.010000000000005</v>
      </c>
      <c r="G110" s="130"/>
      <c r="H110" s="27"/>
      <c r="I110" s="32">
        <f>F110*($I$12)</f>
        <v>0</v>
      </c>
      <c r="J110" s="33">
        <f>H110*F110</f>
        <v>0</v>
      </c>
      <c r="K110" s="34">
        <f>H110*I110</f>
        <v>0</v>
      </c>
    </row>
    <row r="111" spans="1:11" x14ac:dyDescent="0.3">
      <c r="A111" s="35"/>
      <c r="B111" s="64">
        <v>35220</v>
      </c>
      <c r="C111" s="62" t="s">
        <v>63</v>
      </c>
      <c r="D111" s="27">
        <v>4</v>
      </c>
      <c r="E111" s="75">
        <v>279.48</v>
      </c>
      <c r="F111" s="29">
        <f>E111-E111*($F$12)</f>
        <v>279.48</v>
      </c>
      <c r="G111" s="178"/>
      <c r="H111" s="27"/>
      <c r="I111" s="32">
        <f>F111*($I$12)</f>
        <v>0</v>
      </c>
      <c r="J111" s="33">
        <f>H111*F111</f>
        <v>0</v>
      </c>
      <c r="K111" s="34">
        <f>H111*I111</f>
        <v>0</v>
      </c>
    </row>
    <row r="112" spans="1:11" x14ac:dyDescent="0.3">
      <c r="A112" s="35"/>
      <c r="B112" s="64">
        <v>35310</v>
      </c>
      <c r="C112" s="162" t="s">
        <v>64</v>
      </c>
      <c r="D112" s="27">
        <v>4</v>
      </c>
      <c r="E112" s="75">
        <v>341.64</v>
      </c>
      <c r="F112" s="29">
        <f>E112-E112*($F$12)</f>
        <v>341.64</v>
      </c>
      <c r="G112" s="178"/>
      <c r="H112" s="27"/>
      <c r="I112" s="32">
        <f>F112*($I$12)</f>
        <v>0</v>
      </c>
      <c r="J112" s="33">
        <f>H112*F112</f>
        <v>0</v>
      </c>
      <c r="K112" s="34">
        <f>H112*I112</f>
        <v>0</v>
      </c>
    </row>
    <row r="113" spans="1:11" ht="15" thickBot="1" x14ac:dyDescent="0.35">
      <c r="A113" s="43"/>
      <c r="B113" s="98"/>
      <c r="C113" s="44"/>
      <c r="D113" s="46"/>
      <c r="E113" s="100"/>
      <c r="F113" s="29"/>
      <c r="G113" s="130"/>
      <c r="H113" s="46"/>
      <c r="I113" s="49"/>
      <c r="J113" s="50"/>
      <c r="K113" s="51"/>
    </row>
    <row r="114" spans="1:11" ht="15" customHeight="1" x14ac:dyDescent="0.3">
      <c r="A114" s="214" t="s">
        <v>25</v>
      </c>
      <c r="B114" s="70"/>
      <c r="C114" s="146"/>
      <c r="D114" s="31"/>
      <c r="E114" s="177"/>
      <c r="F114" s="73"/>
      <c r="G114" s="130"/>
      <c r="H114" s="31"/>
      <c r="I114" s="95"/>
      <c r="J114" s="58"/>
      <c r="K114" s="59"/>
    </row>
    <row r="115" spans="1:11" x14ac:dyDescent="0.3">
      <c r="A115" s="215"/>
      <c r="B115" s="64">
        <v>35020</v>
      </c>
      <c r="C115" s="167" t="s">
        <v>65</v>
      </c>
      <c r="D115" s="27">
        <v>4</v>
      </c>
      <c r="E115" s="75">
        <v>54.14</v>
      </c>
      <c r="F115" s="29">
        <f>E115-E115*($F$12)</f>
        <v>54.14</v>
      </c>
      <c r="G115" s="178"/>
      <c r="H115" s="27"/>
      <c r="I115" s="32">
        <f>F115*($I$12)</f>
        <v>0</v>
      </c>
      <c r="J115" s="33">
        <f>H115*F115</f>
        <v>0</v>
      </c>
      <c r="K115" s="34">
        <f>H115*I115</f>
        <v>0</v>
      </c>
    </row>
    <row r="116" spans="1:11" x14ac:dyDescent="0.3">
      <c r="A116" s="35"/>
      <c r="B116" s="64">
        <v>35030</v>
      </c>
      <c r="C116" s="62" t="s">
        <v>66</v>
      </c>
      <c r="D116" s="27">
        <v>4</v>
      </c>
      <c r="E116" s="75">
        <v>81.260000000000005</v>
      </c>
      <c r="F116" s="29">
        <f>E116-E116*($F$12)</f>
        <v>81.260000000000005</v>
      </c>
      <c r="G116" s="178"/>
      <c r="H116" s="27"/>
      <c r="I116" s="32">
        <f>F116*($I$12)</f>
        <v>0</v>
      </c>
      <c r="J116" s="33">
        <f>H116*F116</f>
        <v>0</v>
      </c>
      <c r="K116" s="34">
        <f>H116*I116</f>
        <v>0</v>
      </c>
    </row>
    <row r="117" spans="1:11" x14ac:dyDescent="0.3">
      <c r="A117" s="35"/>
      <c r="B117" s="64">
        <v>35060</v>
      </c>
      <c r="C117" s="162" t="s">
        <v>67</v>
      </c>
      <c r="D117" s="27">
        <v>4</v>
      </c>
      <c r="E117" s="75">
        <v>162.5</v>
      </c>
      <c r="F117" s="29">
        <f>E117-E117*($F$12)</f>
        <v>162.5</v>
      </c>
      <c r="G117" s="178"/>
      <c r="H117" s="27"/>
      <c r="I117" s="32">
        <f>F117*($I$12)</f>
        <v>0</v>
      </c>
      <c r="J117" s="33">
        <f>H117*F117</f>
        <v>0</v>
      </c>
      <c r="K117" s="34">
        <f>H117*I117</f>
        <v>0</v>
      </c>
    </row>
    <row r="118" spans="1:11" ht="15" thickBot="1" x14ac:dyDescent="0.35">
      <c r="A118" s="43"/>
      <c r="B118" s="78"/>
      <c r="C118" s="44"/>
      <c r="D118" s="46"/>
      <c r="E118" s="100"/>
      <c r="F118" s="29"/>
      <c r="G118" s="130"/>
      <c r="H118" s="41"/>
      <c r="I118" s="49"/>
      <c r="J118" s="50"/>
      <c r="K118" s="51"/>
    </row>
    <row r="119" spans="1:11" x14ac:dyDescent="0.3">
      <c r="A119" s="214" t="s">
        <v>68</v>
      </c>
      <c r="B119" s="157"/>
      <c r="C119" s="54"/>
      <c r="D119" s="31"/>
      <c r="E119" s="177"/>
      <c r="F119" s="73"/>
      <c r="G119" s="130"/>
      <c r="H119" s="72"/>
      <c r="I119" s="95"/>
      <c r="J119" s="58"/>
      <c r="K119" s="59"/>
    </row>
    <row r="120" spans="1:11" x14ac:dyDescent="0.3">
      <c r="A120" s="215"/>
      <c r="B120" s="114"/>
      <c r="C120" s="65"/>
      <c r="D120" s="27"/>
      <c r="E120" s="75"/>
      <c r="F120" s="29"/>
      <c r="G120" s="130"/>
      <c r="H120" s="27"/>
      <c r="I120" s="42"/>
      <c r="J120" s="33"/>
      <c r="K120" s="34"/>
    </row>
    <row r="121" spans="1:11" x14ac:dyDescent="0.3">
      <c r="A121" s="113"/>
      <c r="B121" s="114">
        <v>35400</v>
      </c>
      <c r="C121" s="62" t="s">
        <v>69</v>
      </c>
      <c r="D121" s="27">
        <v>1</v>
      </c>
      <c r="E121" s="75">
        <v>21.72</v>
      </c>
      <c r="F121" s="29">
        <f>E121-E121*($F$12)</f>
        <v>21.72</v>
      </c>
      <c r="G121" s="130"/>
      <c r="H121" s="27"/>
      <c r="I121" s="32">
        <f>F121*($I$12)</f>
        <v>0</v>
      </c>
      <c r="J121" s="33">
        <f>H121*F121</f>
        <v>0</v>
      </c>
      <c r="K121" s="34">
        <f>H121*I121</f>
        <v>0</v>
      </c>
    </row>
    <row r="122" spans="1:11" x14ac:dyDescent="0.3">
      <c r="A122" s="113"/>
      <c r="B122" s="114"/>
      <c r="C122" s="179"/>
      <c r="D122" s="27"/>
      <c r="E122" s="75"/>
      <c r="F122" s="29"/>
      <c r="G122" s="130"/>
      <c r="H122" s="27"/>
      <c r="I122" s="42"/>
      <c r="J122" s="33"/>
      <c r="K122" s="34"/>
    </row>
    <row r="123" spans="1:11" ht="15" thickBot="1" x14ac:dyDescent="0.35">
      <c r="A123" s="43"/>
      <c r="B123" s="180"/>
      <c r="C123" s="108"/>
      <c r="D123" s="181"/>
      <c r="E123" s="100"/>
      <c r="F123" s="29"/>
      <c r="G123" s="130"/>
      <c r="H123" s="181"/>
      <c r="I123" s="49"/>
      <c r="J123" s="50"/>
      <c r="K123" s="51"/>
    </row>
    <row r="124" spans="1:11" x14ac:dyDescent="0.3">
      <c r="A124" s="122" t="s">
        <v>70</v>
      </c>
      <c r="B124" s="61"/>
      <c r="C124" s="153"/>
      <c r="D124" s="31"/>
      <c r="E124" s="177"/>
      <c r="F124" s="73"/>
      <c r="G124" s="130"/>
      <c r="H124" s="31"/>
      <c r="I124" s="95"/>
      <c r="J124" s="58"/>
      <c r="K124" s="59"/>
    </row>
    <row r="125" spans="1:11" x14ac:dyDescent="0.3">
      <c r="A125" s="96"/>
      <c r="B125" s="63">
        <v>666450</v>
      </c>
      <c r="C125" s="167" t="s">
        <v>55</v>
      </c>
      <c r="D125" s="27">
        <v>6</v>
      </c>
      <c r="E125" s="75">
        <v>61.3</v>
      </c>
      <c r="F125" s="29">
        <f>E125-E125*($F$12)</f>
        <v>61.3</v>
      </c>
      <c r="G125" s="130"/>
      <c r="H125" s="27"/>
      <c r="I125" s="32">
        <f>F125*($I$12)</f>
        <v>0</v>
      </c>
      <c r="J125" s="33">
        <f>H125*F125</f>
        <v>0</v>
      </c>
      <c r="K125" s="34">
        <f>H125*I125</f>
        <v>0</v>
      </c>
    </row>
    <row r="126" spans="1:11" x14ac:dyDescent="0.3">
      <c r="A126" s="35"/>
      <c r="B126" s="63">
        <v>666400</v>
      </c>
      <c r="C126" s="62" t="s">
        <v>32</v>
      </c>
      <c r="D126" s="27">
        <v>6</v>
      </c>
      <c r="E126" s="75">
        <v>78.17</v>
      </c>
      <c r="F126" s="29">
        <f>E126-E126*($F$12)</f>
        <v>78.17</v>
      </c>
      <c r="G126" s="130"/>
      <c r="H126" s="27"/>
      <c r="I126" s="32">
        <f>F126*($I$12)</f>
        <v>0</v>
      </c>
      <c r="J126" s="33">
        <f>H126*F126</f>
        <v>0</v>
      </c>
      <c r="K126" s="34">
        <f>H126*I126</f>
        <v>0</v>
      </c>
    </row>
    <row r="127" spans="1:11" x14ac:dyDescent="0.3">
      <c r="A127" s="35"/>
      <c r="B127" s="63">
        <v>666420</v>
      </c>
      <c r="C127" s="62" t="s">
        <v>33</v>
      </c>
      <c r="D127" s="27">
        <v>6</v>
      </c>
      <c r="E127" s="75">
        <v>95.3</v>
      </c>
      <c r="F127" s="29">
        <f>E127-E127*($F$12)</f>
        <v>95.3</v>
      </c>
      <c r="G127" s="130"/>
      <c r="H127" s="27"/>
      <c r="I127" s="32">
        <f>F127*($I$12)</f>
        <v>0</v>
      </c>
      <c r="J127" s="33">
        <f>H127*F127</f>
        <v>0</v>
      </c>
      <c r="K127" s="34">
        <f>H127*I127</f>
        <v>0</v>
      </c>
    </row>
    <row r="128" spans="1:11" x14ac:dyDescent="0.3">
      <c r="A128" s="35"/>
      <c r="B128" s="159"/>
      <c r="C128" s="182"/>
      <c r="D128" s="41"/>
      <c r="E128" s="120"/>
      <c r="F128" s="29"/>
      <c r="G128" s="130"/>
      <c r="H128" s="41"/>
      <c r="I128" s="42"/>
      <c r="J128" s="42"/>
      <c r="K128" s="142"/>
    </row>
    <row r="129" spans="1:11" x14ac:dyDescent="0.3">
      <c r="A129" s="35"/>
      <c r="B129" s="25">
        <v>35411</v>
      </c>
      <c r="C129" s="62" t="s">
        <v>71</v>
      </c>
      <c r="D129" s="27">
        <v>4</v>
      </c>
      <c r="E129" s="75">
        <v>158.13</v>
      </c>
      <c r="F129" s="106">
        <f>E129-E129*($F$12)</f>
        <v>158.13</v>
      </c>
      <c r="G129" s="130"/>
      <c r="H129" s="41"/>
      <c r="I129" s="183">
        <f>F129*($I$12)</f>
        <v>0</v>
      </c>
      <c r="J129" s="33">
        <f>H129*F129</f>
        <v>0</v>
      </c>
      <c r="K129" s="34">
        <f>H129*I129</f>
        <v>0</v>
      </c>
    </row>
    <row r="130" spans="1:11" x14ac:dyDescent="0.3">
      <c r="A130" s="35"/>
      <c r="B130" s="114">
        <v>35426</v>
      </c>
      <c r="C130" s="162" t="s">
        <v>72</v>
      </c>
      <c r="D130" s="31">
        <v>4</v>
      </c>
      <c r="E130" s="75">
        <v>167.18</v>
      </c>
      <c r="F130" s="106">
        <f>E130-E130*($F$12)</f>
        <v>167.18</v>
      </c>
      <c r="G130" s="130"/>
      <c r="H130" s="41"/>
      <c r="I130" s="32">
        <f>F130*($I$12)</f>
        <v>0</v>
      </c>
      <c r="J130" s="33">
        <f>H130*F130</f>
        <v>0</v>
      </c>
      <c r="K130" s="34">
        <f>H130*I130</f>
        <v>0</v>
      </c>
    </row>
    <row r="131" spans="1:11" ht="15" thickBot="1" x14ac:dyDescent="0.35">
      <c r="A131" s="35"/>
      <c r="B131" s="184"/>
      <c r="C131" s="169" t="s">
        <v>34</v>
      </c>
      <c r="D131" s="110"/>
      <c r="E131" s="102"/>
      <c r="F131" s="56"/>
      <c r="G131" s="130"/>
      <c r="H131" s="46"/>
      <c r="I131" s="103"/>
      <c r="J131" s="104"/>
      <c r="K131" s="185"/>
    </row>
    <row r="132" spans="1:11" x14ac:dyDescent="0.3">
      <c r="A132" s="92" t="s">
        <v>35</v>
      </c>
      <c r="B132" s="70"/>
      <c r="C132" s="146"/>
      <c r="D132" s="72"/>
      <c r="E132" s="123"/>
      <c r="F132" s="73"/>
      <c r="G132" s="30"/>
      <c r="H132" s="72"/>
      <c r="I132" s="57"/>
      <c r="J132" s="57"/>
      <c r="K132" s="74"/>
    </row>
    <row r="133" spans="1:11" x14ac:dyDescent="0.3">
      <c r="A133" s="96"/>
      <c r="B133" s="149">
        <v>666410</v>
      </c>
      <c r="C133" s="167" t="s">
        <v>32</v>
      </c>
      <c r="D133" s="27">
        <v>6</v>
      </c>
      <c r="E133" s="186">
        <v>86.03</v>
      </c>
      <c r="F133" s="29">
        <f>E133-E133*($F$12)</f>
        <v>86.03</v>
      </c>
      <c r="G133" s="30"/>
      <c r="H133" s="85"/>
      <c r="I133" s="32">
        <f>F133*($I$12)</f>
        <v>0</v>
      </c>
      <c r="J133" s="58">
        <f>H133*F133</f>
        <v>0</v>
      </c>
      <c r="K133" s="34">
        <f>H133*I133</f>
        <v>0</v>
      </c>
    </row>
    <row r="134" spans="1:11" x14ac:dyDescent="0.3">
      <c r="A134" s="35"/>
      <c r="B134" s="64">
        <v>666430</v>
      </c>
      <c r="C134" s="62" t="s">
        <v>33</v>
      </c>
      <c r="D134" s="27">
        <v>6</v>
      </c>
      <c r="E134" s="186">
        <v>107.28</v>
      </c>
      <c r="F134" s="29">
        <f>E134-E134*($F$12)</f>
        <v>107.28</v>
      </c>
      <c r="G134" s="30"/>
      <c r="H134" s="76"/>
      <c r="I134" s="32">
        <f>F134*($I$12)</f>
        <v>0</v>
      </c>
      <c r="J134" s="33">
        <f>H134*F134</f>
        <v>0</v>
      </c>
      <c r="K134" s="34">
        <f>H134*I134</f>
        <v>0</v>
      </c>
    </row>
    <row r="135" spans="1:11" x14ac:dyDescent="0.3">
      <c r="A135" s="35"/>
      <c r="B135" s="168"/>
      <c r="C135" s="143" t="s">
        <v>34</v>
      </c>
      <c r="D135" s="27"/>
      <c r="E135" s="186"/>
      <c r="F135" s="29"/>
      <c r="G135" s="30"/>
      <c r="H135" s="91"/>
      <c r="I135" s="42"/>
      <c r="J135" s="33"/>
      <c r="K135" s="34"/>
    </row>
    <row r="136" spans="1:11" ht="15" thickBot="1" x14ac:dyDescent="0.35">
      <c r="A136" s="43"/>
      <c r="B136" s="98"/>
      <c r="C136" s="169"/>
      <c r="D136" s="46"/>
      <c r="E136" s="187"/>
      <c r="F136" s="48"/>
      <c r="G136" s="30"/>
      <c r="H136" s="80"/>
      <c r="I136" s="49"/>
      <c r="J136" s="50"/>
      <c r="K136" s="51"/>
    </row>
    <row r="137" spans="1:11" x14ac:dyDescent="0.3">
      <c r="A137" s="92" t="s">
        <v>56</v>
      </c>
      <c r="B137" s="157"/>
      <c r="C137" s="83"/>
      <c r="D137" s="72"/>
      <c r="E137" s="123"/>
      <c r="F137" s="56"/>
      <c r="G137" s="30"/>
      <c r="H137" s="72"/>
      <c r="I137" s="95"/>
      <c r="J137" s="58"/>
      <c r="K137" s="59"/>
    </row>
    <row r="138" spans="1:11" x14ac:dyDescent="0.3">
      <c r="A138" s="96" t="s">
        <v>57</v>
      </c>
      <c r="B138" s="63">
        <v>35611</v>
      </c>
      <c r="C138" s="162" t="s">
        <v>73</v>
      </c>
      <c r="D138" s="27">
        <v>1</v>
      </c>
      <c r="E138" s="186">
        <v>18.32</v>
      </c>
      <c r="F138" s="29">
        <f>E138-E138*($F$12)</f>
        <v>18.32</v>
      </c>
      <c r="G138" s="30"/>
      <c r="H138" s="76"/>
      <c r="I138" s="32">
        <f>F138*($I$12)</f>
        <v>0</v>
      </c>
      <c r="J138" s="33">
        <f>H138*F138</f>
        <v>0</v>
      </c>
      <c r="K138" s="34">
        <f>H138*I138</f>
        <v>0</v>
      </c>
    </row>
    <row r="139" spans="1:11" ht="15" thickBot="1" x14ac:dyDescent="0.35">
      <c r="A139" s="43"/>
      <c r="B139" s="89"/>
      <c r="C139" s="44"/>
      <c r="D139" s="46"/>
      <c r="E139" s="187"/>
      <c r="F139" s="29"/>
      <c r="G139" s="30"/>
      <c r="H139" s="46"/>
      <c r="I139" s="49"/>
      <c r="J139" s="50"/>
      <c r="K139" s="51"/>
    </row>
    <row r="140" spans="1:11" x14ac:dyDescent="0.3">
      <c r="A140" s="137" t="s">
        <v>74</v>
      </c>
      <c r="B140" s="184"/>
      <c r="C140" s="101"/>
      <c r="D140" s="188"/>
      <c r="E140" s="123"/>
      <c r="F140" s="73"/>
      <c r="G140" s="30"/>
      <c r="H140" s="188"/>
      <c r="I140" s="95"/>
      <c r="J140" s="58"/>
      <c r="K140" s="59"/>
    </row>
    <row r="141" spans="1:11" x14ac:dyDescent="0.3">
      <c r="A141" s="35"/>
      <c r="B141" s="36">
        <v>661600</v>
      </c>
      <c r="C141" s="189">
        <v>425</v>
      </c>
      <c r="D141" s="27">
        <v>1</v>
      </c>
      <c r="E141" s="75">
        <v>25.4</v>
      </c>
      <c r="F141" s="29">
        <f>E141-E141*($F$12)</f>
        <v>25.4</v>
      </c>
      <c r="G141" s="30"/>
      <c r="H141" s="27"/>
      <c r="I141" s="32">
        <f>F141*($I$12)</f>
        <v>0</v>
      </c>
      <c r="J141" s="33">
        <f>H141*F141</f>
        <v>0</v>
      </c>
      <c r="K141" s="34">
        <f>H141*I141</f>
        <v>0</v>
      </c>
    </row>
    <row r="142" spans="1:11" ht="15" thickBot="1" x14ac:dyDescent="0.35">
      <c r="A142" s="43"/>
      <c r="B142" s="190"/>
      <c r="C142" s="99"/>
      <c r="D142" s="191"/>
      <c r="E142" s="126"/>
      <c r="F142" s="127"/>
      <c r="G142" s="66"/>
      <c r="H142" s="191"/>
      <c r="I142" s="49"/>
      <c r="J142" s="50"/>
      <c r="K142" s="51"/>
    </row>
    <row r="143" spans="1:11" ht="16.5" customHeight="1" x14ac:dyDescent="0.3">
      <c r="A143" s="219" t="s">
        <v>75</v>
      </c>
      <c r="B143" s="82"/>
      <c r="C143" s="192" t="s">
        <v>76</v>
      </c>
      <c r="D143" s="193"/>
      <c r="E143" s="194" t="s">
        <v>77</v>
      </c>
      <c r="F143" s="29"/>
      <c r="G143" s="130"/>
      <c r="H143" s="193"/>
      <c r="I143" s="195"/>
      <c r="J143" s="196"/>
      <c r="K143" s="34">
        <f>H143*I143</f>
        <v>0</v>
      </c>
    </row>
    <row r="144" spans="1:11" ht="16.5" customHeight="1" x14ac:dyDescent="0.3">
      <c r="A144" s="220"/>
      <c r="B144" s="113"/>
      <c r="C144" s="197" t="s">
        <v>78</v>
      </c>
      <c r="D144" s="198"/>
      <c r="E144" s="199" t="s">
        <v>79</v>
      </c>
      <c r="F144" s="29"/>
      <c r="G144" s="130"/>
      <c r="H144" s="200"/>
      <c r="I144" s="42"/>
      <c r="J144" s="67"/>
      <c r="K144" s="34">
        <f t="shared" ref="K144" si="0">H144*I144</f>
        <v>0</v>
      </c>
    </row>
    <row r="145" spans="1:11" ht="16.5" customHeight="1" x14ac:dyDescent="0.3">
      <c r="A145" s="220"/>
      <c r="B145" s="159"/>
      <c r="C145" s="197" t="s">
        <v>80</v>
      </c>
      <c r="D145" s="200"/>
      <c r="E145" s="75" t="s">
        <v>81</v>
      </c>
      <c r="F145" s="29"/>
      <c r="G145" s="130"/>
      <c r="H145" s="200"/>
      <c r="I145" s="32"/>
      <c r="J145" s="33"/>
      <c r="K145" s="34"/>
    </row>
    <row r="146" spans="1:11" ht="15.75" customHeight="1" thickBot="1" x14ac:dyDescent="0.35">
      <c r="A146" s="201"/>
      <c r="B146" s="89"/>
      <c r="C146" s="202" t="s">
        <v>82</v>
      </c>
      <c r="D146" s="203"/>
      <c r="E146" s="204" t="s">
        <v>81</v>
      </c>
      <c r="F146" s="48"/>
      <c r="G146" s="130"/>
      <c r="H146" s="191"/>
      <c r="I146" s="127"/>
      <c r="J146" s="49"/>
      <c r="K146" s="69"/>
    </row>
    <row r="147" spans="1:11" ht="21.6" thickBot="1" x14ac:dyDescent="0.35">
      <c r="E147" s="205"/>
      <c r="G147" s="206"/>
      <c r="I147" s="207" t="s">
        <v>83</v>
      </c>
      <c r="J147" s="208">
        <f>SUM(J15:J141)</f>
        <v>0</v>
      </c>
      <c r="K147" s="209">
        <f>SUM(K15:K141)</f>
        <v>0</v>
      </c>
    </row>
    <row r="148" spans="1:11" ht="15" thickBot="1" x14ac:dyDescent="0.35">
      <c r="A148" s="5"/>
      <c r="B148" s="5"/>
      <c r="C148" s="5"/>
      <c r="D148" s="5"/>
      <c r="E148" s="5"/>
      <c r="F148" s="5"/>
      <c r="G148" s="210"/>
      <c r="H148" s="5"/>
      <c r="I148" s="5"/>
      <c r="J148" s="5"/>
      <c r="K148" s="5"/>
    </row>
    <row r="149" spans="1:11" x14ac:dyDescent="0.3">
      <c r="A149" s="212" t="s">
        <v>84</v>
      </c>
      <c r="B149" s="213"/>
      <c r="C149" s="213"/>
      <c r="D149" s="213"/>
      <c r="E149" s="213"/>
      <c r="F149" s="213"/>
      <c r="G149" s="213"/>
      <c r="H149" s="213"/>
      <c r="I149" s="213"/>
    </row>
    <row r="150" spans="1:11" x14ac:dyDescent="0.3">
      <c r="G150" s="211"/>
    </row>
  </sheetData>
  <mergeCells count="20">
    <mergeCell ref="A51:F51"/>
    <mergeCell ref="A9:K9"/>
    <mergeCell ref="A11:A12"/>
    <mergeCell ref="B11:B12"/>
    <mergeCell ref="C11:C12"/>
    <mergeCell ref="D11:D12"/>
    <mergeCell ref="J11:J12"/>
    <mergeCell ref="K11:K12"/>
    <mergeCell ref="A13:F13"/>
    <mergeCell ref="A14:A15"/>
    <mergeCell ref="A23:A24"/>
    <mergeCell ref="A39:A40"/>
    <mergeCell ref="A43:A44"/>
    <mergeCell ref="A149:I149"/>
    <mergeCell ref="A66:A67"/>
    <mergeCell ref="A71:A72"/>
    <mergeCell ref="A99:F99"/>
    <mergeCell ref="A114:A115"/>
    <mergeCell ref="A119:A120"/>
    <mergeCell ref="A143:A145"/>
  </mergeCells>
  <hyperlinks>
    <hyperlink ref="H7" r:id="rId1"/>
  </hyperlinks>
  <pageMargins left="0.7" right="0.7" top="0.75" bottom="0.75" header="0.3" footer="0.3"/>
  <pageSetup paperSize="9" scale="6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SC Колодцы Magnaplast</vt:lpstr>
      <vt:lpstr>'SC Колодцы Magnaplast'!Область_печати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2018-10-17T08:20:52Z</dcterms:modified>
</cp:coreProperties>
</file>