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Теплый пол" sheetId="4" r:id="rId1"/>
  </sheets>
  <calcPr calcId="144525"/>
</workbook>
</file>

<file path=xl/calcChain.xml><?xml version="1.0" encoding="utf-8"?>
<calcChain xmlns="http://schemas.openxmlformats.org/spreadsheetml/2006/main">
  <c r="L88" i="4" l="1"/>
  <c r="L87" i="4"/>
  <c r="L86" i="4"/>
  <c r="L85" i="4"/>
  <c r="L84" i="4"/>
  <c r="L83" i="4"/>
  <c r="L82" i="4"/>
  <c r="L81" i="4"/>
  <c r="L80" i="4"/>
  <c r="L79" i="4"/>
  <c r="L78" i="4"/>
  <c r="L77" i="4"/>
  <c r="L76" i="4"/>
  <c r="L75" i="4"/>
  <c r="L74" i="4"/>
  <c r="L73" i="4"/>
  <c r="L72" i="4"/>
  <c r="L71" i="4"/>
  <c r="L70" i="4"/>
  <c r="L69" i="4"/>
  <c r="L68" i="4"/>
  <c r="L67" i="4"/>
  <c r="G64" i="4"/>
  <c r="K64" i="4" s="1"/>
  <c r="G61" i="4"/>
  <c r="G60" i="4"/>
  <c r="G59" i="4"/>
  <c r="G58" i="4"/>
  <c r="G55" i="4"/>
  <c r="G54" i="4"/>
  <c r="G51" i="4"/>
  <c r="G50" i="4"/>
  <c r="G49" i="4"/>
  <c r="G46" i="4"/>
  <c r="G45" i="4"/>
  <c r="G44" i="4"/>
  <c r="G43" i="4"/>
  <c r="G40" i="4"/>
  <c r="G39" i="4"/>
  <c r="G38" i="4"/>
  <c r="G35" i="4"/>
  <c r="G34" i="4"/>
  <c r="G33" i="4"/>
  <c r="G32" i="4"/>
  <c r="G31" i="4"/>
  <c r="G30" i="4"/>
  <c r="G29" i="4"/>
  <c r="G26" i="4"/>
  <c r="G25" i="4"/>
  <c r="G22" i="4"/>
  <c r="G19" i="4"/>
  <c r="G18" i="4"/>
  <c r="G16" i="4"/>
  <c r="G15" i="4"/>
  <c r="G14" i="4"/>
  <c r="J64" i="4"/>
  <c r="L64" i="4" s="1"/>
  <c r="J14" i="4" l="1"/>
  <c r="L14" i="4" s="1"/>
  <c r="J16" i="4"/>
  <c r="L16" i="4" s="1"/>
  <c r="J19" i="4"/>
  <c r="L19" i="4" s="1"/>
  <c r="J25" i="4"/>
  <c r="L25" i="4" s="1"/>
  <c r="J29" i="4"/>
  <c r="L29" i="4" s="1"/>
  <c r="J31" i="4"/>
  <c r="L31" i="4" s="1"/>
  <c r="J33" i="4"/>
  <c r="L33" i="4" s="1"/>
  <c r="J35" i="4"/>
  <c r="L35" i="4" s="1"/>
  <c r="J39" i="4"/>
  <c r="L39" i="4" s="1"/>
  <c r="J43" i="4"/>
  <c r="L43" i="4" s="1"/>
  <c r="J45" i="4"/>
  <c r="L45" i="4" s="1"/>
  <c r="J49" i="4"/>
  <c r="L49" i="4" s="1"/>
  <c r="J51" i="4"/>
  <c r="L51" i="4" s="1"/>
  <c r="J55" i="4"/>
  <c r="L55" i="4" s="1"/>
  <c r="J59" i="4"/>
  <c r="L59" i="4" s="1"/>
  <c r="J61" i="4"/>
  <c r="L61" i="4" s="1"/>
  <c r="J15" i="4"/>
  <c r="L15" i="4" s="1"/>
  <c r="J18" i="4"/>
  <c r="L18" i="4" s="1"/>
  <c r="J22" i="4"/>
  <c r="L22" i="4" s="1"/>
  <c r="J26" i="4"/>
  <c r="L26" i="4" s="1"/>
  <c r="J30" i="4"/>
  <c r="L30" i="4" s="1"/>
  <c r="J32" i="4"/>
  <c r="L32" i="4" s="1"/>
  <c r="J34" i="4"/>
  <c r="L34" i="4" s="1"/>
  <c r="J38" i="4"/>
  <c r="L38" i="4" s="1"/>
  <c r="J40" i="4"/>
  <c r="L40" i="4" s="1"/>
  <c r="J44" i="4"/>
  <c r="L44" i="4" s="1"/>
  <c r="J46" i="4"/>
  <c r="L46" i="4" s="1"/>
  <c r="J50" i="4"/>
  <c r="L50" i="4" s="1"/>
  <c r="J54" i="4"/>
  <c r="L54" i="4" s="1"/>
  <c r="J58" i="4"/>
  <c r="L58" i="4" s="1"/>
  <c r="J60" i="4"/>
  <c r="L60" i="4" s="1"/>
  <c r="K16" i="4"/>
  <c r="K18" i="4"/>
  <c r="K19" i="4"/>
  <c r="K22" i="4"/>
  <c r="K25" i="4"/>
  <c r="K26" i="4"/>
  <c r="K29" i="4"/>
  <c r="K30" i="4"/>
  <c r="K31" i="4"/>
  <c r="K32" i="4"/>
  <c r="K33" i="4"/>
  <c r="K34" i="4"/>
  <c r="K35" i="4"/>
  <c r="K38" i="4"/>
  <c r="K39" i="4"/>
  <c r="K40" i="4"/>
  <c r="K43" i="4"/>
  <c r="K44" i="4"/>
  <c r="K45" i="4"/>
  <c r="K46" i="4"/>
  <c r="K49" i="4"/>
  <c r="K50" i="4"/>
  <c r="K51" i="4"/>
  <c r="K54" i="4"/>
  <c r="K55" i="4"/>
  <c r="K58" i="4"/>
  <c r="K59" i="4"/>
  <c r="K60" i="4"/>
  <c r="K61" i="4"/>
  <c r="K14" i="4"/>
  <c r="K15" i="4"/>
  <c r="L89" i="4" l="1"/>
  <c r="K89" i="4"/>
</calcChain>
</file>

<file path=xl/sharedStrings.xml><?xml version="1.0" encoding="utf-8"?>
<sst xmlns="http://schemas.openxmlformats.org/spreadsheetml/2006/main" count="180" uniqueCount="120">
  <si>
    <t xml:space="preserve">МП ООО "ОЛДИМ"            </t>
  </si>
  <si>
    <t>г.Киев, ул. Коноплянская, 12</t>
  </si>
  <si>
    <t>тел.: (044) 461-82-28, моб.: (093) 364 96 04</t>
  </si>
  <si>
    <t>г.Одесса, ул.Николаевская дорога, 124</t>
  </si>
  <si>
    <t>моб.: (050) 316 60 98</t>
  </si>
  <si>
    <t>e-mail: oldim.kiev@gmail.com</t>
  </si>
  <si>
    <t>www.oldim.kiev.ua</t>
  </si>
  <si>
    <t>Теплый пол</t>
  </si>
  <si>
    <t>Наименование</t>
  </si>
  <si>
    <t>Код</t>
  </si>
  <si>
    <t>Размер</t>
  </si>
  <si>
    <t xml:space="preserve">Количество в упаковке </t>
  </si>
  <si>
    <t>Розница</t>
  </si>
  <si>
    <t>Скидка</t>
  </si>
  <si>
    <t>Заказ</t>
  </si>
  <si>
    <t>Курс</t>
  </si>
  <si>
    <t>Сумма в евро</t>
  </si>
  <si>
    <t>Сумма гривна</t>
  </si>
  <si>
    <t>EUR</t>
  </si>
  <si>
    <t>шт.</t>
  </si>
  <si>
    <t xml:space="preserve">Труба пластиковая </t>
  </si>
  <si>
    <r>
      <rPr>
        <sz val="10"/>
        <rFont val="Arial"/>
        <family val="2"/>
        <charset val="204"/>
      </rPr>
      <t xml:space="preserve">Труба пластикова Pert/Еvoh/Pert </t>
    </r>
    <r>
      <rPr>
        <b/>
        <sz val="10"/>
        <rFont val="Arial"/>
        <family val="2"/>
        <charset val="204"/>
      </rPr>
      <t>Tweetop (Германия)</t>
    </r>
  </si>
  <si>
    <t>TT B 1216 PERT/200</t>
  </si>
  <si>
    <t>16мм</t>
  </si>
  <si>
    <t>200 м.п.</t>
  </si>
  <si>
    <r>
      <rPr>
        <sz val="10"/>
        <rFont val="Arial"/>
        <family val="2"/>
        <charset val="204"/>
      </rPr>
      <t xml:space="preserve">Труба пластикова Pert/Еvoh/Pert </t>
    </r>
    <r>
      <rPr>
        <b/>
        <sz val="10"/>
        <rFont val="Arial"/>
        <family val="2"/>
        <charset val="204"/>
      </rPr>
      <t xml:space="preserve"> Capricorn (Польша)</t>
    </r>
  </si>
  <si>
    <t>9-8597-16</t>
  </si>
  <si>
    <r>
      <rPr>
        <sz val="10"/>
        <rFont val="Arial"/>
        <family val="2"/>
        <charset val="204"/>
      </rPr>
      <t xml:space="preserve">Труба пластикова Pert/Еvoh/Pert RED </t>
    </r>
    <r>
      <rPr>
        <b/>
        <sz val="10"/>
        <rFont val="Arial"/>
        <family val="2"/>
        <charset val="204"/>
      </rPr>
      <t>Tweetop (Германия)</t>
    </r>
  </si>
  <si>
    <t>TT B 1216 PERT/200 RED</t>
  </si>
  <si>
    <t>Крепления для теплого пола</t>
  </si>
  <si>
    <t>Монтажная пластиковая планка</t>
  </si>
  <si>
    <t>LP</t>
  </si>
  <si>
    <t>100 штук</t>
  </si>
  <si>
    <t>2300 1А</t>
  </si>
  <si>
    <t>50 штук</t>
  </si>
  <si>
    <t xml:space="preserve">Пробка для испытания герметичности длинная </t>
  </si>
  <si>
    <t>KRCD1/2</t>
  </si>
  <si>
    <t xml:space="preserve">1/2”  </t>
  </si>
  <si>
    <t>25 штук</t>
  </si>
  <si>
    <t xml:space="preserve">Универсальный рельс </t>
  </si>
  <si>
    <t>SZU14-12 AK</t>
  </si>
  <si>
    <t>14-22  мм</t>
  </si>
  <si>
    <t>15-20 мм</t>
  </si>
  <si>
    <t>Дуга для труб обогревания пола</t>
  </si>
  <si>
    <t>LOP14-18 AK</t>
  </si>
  <si>
    <t>14 - 18 мм</t>
  </si>
  <si>
    <t>LOP20-22 AK</t>
  </si>
  <si>
    <t>20 - 22 мм</t>
  </si>
  <si>
    <t>LOP25 AK</t>
  </si>
  <si>
    <t>25 мм</t>
  </si>
  <si>
    <t>7100-032</t>
  </si>
  <si>
    <t>32-34 мм</t>
  </si>
  <si>
    <t>Крюк одинарный для обогревания пола</t>
  </si>
  <si>
    <t>HP1/100 AK</t>
  </si>
  <si>
    <t xml:space="preserve">25x100 мм </t>
  </si>
  <si>
    <t>6,10*</t>
  </si>
  <si>
    <t>1840 P</t>
  </si>
  <si>
    <t>25х70 мм</t>
  </si>
  <si>
    <t>200 штук</t>
  </si>
  <si>
    <t>12,80*</t>
  </si>
  <si>
    <t>1851 P</t>
  </si>
  <si>
    <t>32х97 мм</t>
  </si>
  <si>
    <t>17,76*</t>
  </si>
  <si>
    <t>*цена за упаковку</t>
  </si>
  <si>
    <t>Крюк двойной для обогревания пола</t>
  </si>
  <si>
    <t>HP2/100 AK</t>
  </si>
  <si>
    <t>6,80*</t>
  </si>
  <si>
    <t>1940 Р</t>
  </si>
  <si>
    <t>16,60*</t>
  </si>
  <si>
    <t>1950 P</t>
  </si>
  <si>
    <t>32х70 мм</t>
  </si>
  <si>
    <t>18,20*</t>
  </si>
  <si>
    <t>1951 P</t>
  </si>
  <si>
    <t>Закрепительная клипса для обогревания пола в пакетах</t>
  </si>
  <si>
    <t>KLTK AK</t>
  </si>
  <si>
    <t>45 мм</t>
  </si>
  <si>
    <t>300 штук</t>
  </si>
  <si>
    <t>6,56*</t>
  </si>
  <si>
    <t>40 мм</t>
  </si>
  <si>
    <t>7,46*</t>
  </si>
  <si>
    <t>50 мм</t>
  </si>
  <si>
    <t>250 штук</t>
  </si>
  <si>
    <t>8,80*</t>
  </si>
  <si>
    <t>Такер для крепления труб теплых полов</t>
  </si>
  <si>
    <t>металл</t>
  </si>
  <si>
    <t>1 штука</t>
  </si>
  <si>
    <t>пласт.</t>
  </si>
  <si>
    <t xml:space="preserve">Щетка для медных соединений </t>
  </si>
  <si>
    <t>12 штук</t>
  </si>
  <si>
    <t>Волокно для очистки неметaллическое</t>
  </si>
  <si>
    <t>5001C</t>
  </si>
  <si>
    <t>10 штук</t>
  </si>
  <si>
    <t>2,20*</t>
  </si>
  <si>
    <t xml:space="preserve">Теплоизоляция </t>
  </si>
  <si>
    <t>Маты под теплый пол из  пенополистирола (на основе ПСБС 25 с пленкой 120 Мк)</t>
  </si>
  <si>
    <t>1000х5000х20 м.кв.</t>
  </si>
  <si>
    <t>уточ.</t>
  </si>
  <si>
    <t>1000х5000х30 м.кв.</t>
  </si>
  <si>
    <t>1000х5000х50 м.кв.</t>
  </si>
  <si>
    <t>Маты под теплый пол из  пенополистирола (на основе ПСБС 35 с пленкой 120 Мк)</t>
  </si>
  <si>
    <t>Маты под теплый пол из экструдированого пенополистирола (с пленкой 120 Мк)</t>
  </si>
  <si>
    <t>Фольгированная пленка с разметкой 50ммх50мм. Толщина 50 мКр</t>
  </si>
  <si>
    <t xml:space="preserve">100см х 50, 100м </t>
  </si>
  <si>
    <t xml:space="preserve">Демпферная лента </t>
  </si>
  <si>
    <t xml:space="preserve">150мм х 8мм х 50м </t>
  </si>
  <si>
    <t>Труба для изоляции тепло- и водопровода (пешель)</t>
  </si>
  <si>
    <t>18мм</t>
  </si>
  <si>
    <t>22мм</t>
  </si>
  <si>
    <t>29мм</t>
  </si>
  <si>
    <t>35мм</t>
  </si>
  <si>
    <t>Изоляция для труб из вспененного полиэтилена (толщина стенки 6/9/13 мм)</t>
  </si>
  <si>
    <t>18 мм</t>
  </si>
  <si>
    <t>22 мм</t>
  </si>
  <si>
    <t>28 мм</t>
  </si>
  <si>
    <t>35 мм</t>
  </si>
  <si>
    <t>42 мм</t>
  </si>
  <si>
    <t>52 мм</t>
  </si>
  <si>
    <t>65 мм</t>
  </si>
  <si>
    <t>∑</t>
  </si>
  <si>
    <t>Коммерческое предложение от 02.05.2018г. Цены в ЕВРО с НДС со складов  Киева и Одессы.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</si>
</sst>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[$€-2]\ #,##0.00"/>
    <numFmt numFmtId="166" formatCode="#,##0.00\ [$€-1]"/>
    <numFmt numFmtId="167" formatCode="#,##0.00_р_."/>
    <numFmt numFmtId="168" formatCode="_-* #,##0.00\ [$€-1]_-;\-* #,##0.00\ [$€-1]_-;_-* &quot;-&quot;??\ [$€-1]_-"/>
  </numFmts>
  <fonts count="22" x14ac:knownFonts="1">
    <font>
      <sz val="11"/>
      <color theme="1"/>
      <name val="Calibri"/>
      <family val="2"/>
      <scheme val="minor"/>
    </font>
    <font>
      <sz val="10"/>
      <name val="Arial CE"/>
      <charset val="238"/>
    </font>
    <font>
      <b/>
      <sz val="9"/>
      <name val="Arial"/>
      <family val="2"/>
      <charset val="204"/>
    </font>
    <font>
      <b/>
      <sz val="11"/>
      <name val="Arial"/>
      <family val="2"/>
      <charset val="204"/>
    </font>
    <font>
      <u/>
      <sz val="10"/>
      <color indexed="12"/>
      <name val="Arial Cyr"/>
      <charset val="204"/>
    </font>
    <font>
      <b/>
      <sz val="9"/>
      <color indexed="12"/>
      <name val="Arial Cyr"/>
      <charset val="204"/>
    </font>
    <font>
      <b/>
      <sz val="11"/>
      <color indexed="12"/>
      <name val="Arial Cyr"/>
      <charset val="204"/>
    </font>
    <font>
      <b/>
      <sz val="16"/>
      <name val="Arial"/>
      <family val="2"/>
      <charset val="204"/>
    </font>
    <font>
      <b/>
      <sz val="10"/>
      <name val="Arial"/>
      <family val="2"/>
      <charset val="204"/>
    </font>
    <font>
      <b/>
      <i/>
      <sz val="11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10"/>
      <name val="Arial Cyr"/>
      <family val="2"/>
      <charset val="204"/>
    </font>
    <font>
      <b/>
      <sz val="10"/>
      <name val="Calibri"/>
      <family val="2"/>
      <charset val="204"/>
      <scheme val="minor"/>
    </font>
    <font>
      <b/>
      <sz val="16"/>
      <name val="Calibri"/>
      <family val="2"/>
      <charset val="204"/>
    </font>
    <font>
      <b/>
      <sz val="11"/>
      <name val="Cambria"/>
      <family val="1"/>
      <charset val="204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indexed="12"/>
      <name val="Arial CE"/>
      <charset val="238"/>
    </font>
    <font>
      <sz val="10"/>
      <color indexed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0" fontId="1" fillId="0" borderId="0"/>
    <xf numFmtId="0" fontId="4" fillId="0" borderId="0" applyNumberFormat="0" applyFill="0" applyBorder="0" applyAlignment="0" applyProtection="0">
      <alignment vertical="top"/>
      <protection locked="0"/>
    </xf>
    <xf numFmtId="168" fontId="1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/>
    <xf numFmtId="0" fontId="18" fillId="0" borderId="0"/>
    <xf numFmtId="0" fontId="11" fillId="0" borderId="0"/>
    <xf numFmtId="0" fontId="1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Protection="0"/>
  </cellStyleXfs>
  <cellXfs count="210">
    <xf numFmtId="0" fontId="0" fillId="0" borderId="0" xfId="0"/>
    <xf numFmtId="0" fontId="1" fillId="0" borderId="0" xfId="1"/>
    <xf numFmtId="164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5" fillId="0" borderId="0" xfId="2" applyNumberFormat="1" applyFont="1" applyAlignment="1" applyProtection="1">
      <alignment vertical="center"/>
    </xf>
    <xf numFmtId="164" fontId="6" fillId="0" borderId="0" xfId="2" applyNumberFormat="1" applyFont="1" applyAlignment="1" applyProtection="1">
      <alignment vertical="center"/>
    </xf>
    <xf numFmtId="0" fontId="1" fillId="0" borderId="1" xfId="1" applyBorder="1"/>
    <xf numFmtId="0" fontId="1" fillId="0" borderId="2" xfId="1" applyBorder="1"/>
    <xf numFmtId="0" fontId="8" fillId="3" borderId="4" xfId="1" applyFont="1" applyFill="1" applyBorder="1" applyAlignment="1">
      <alignment horizontal="center" vertical="center" wrapText="1"/>
    </xf>
    <xf numFmtId="165" fontId="8" fillId="3" borderId="4" xfId="1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/>
    </xf>
    <xf numFmtId="0" fontId="8" fillId="3" borderId="7" xfId="1" applyFont="1" applyFill="1" applyBorder="1" applyAlignment="1">
      <alignment horizontal="center" vertical="center" wrapText="1"/>
    </xf>
    <xf numFmtId="10" fontId="8" fillId="3" borderId="4" xfId="1" applyNumberFormat="1" applyFont="1" applyFill="1" applyBorder="1" applyAlignment="1">
      <alignment horizontal="center"/>
    </xf>
    <xf numFmtId="0" fontId="9" fillId="3" borderId="5" xfId="1" applyFont="1" applyFill="1" applyBorder="1" applyAlignment="1">
      <alignment horizontal="center" vertical="center"/>
    </xf>
    <xf numFmtId="0" fontId="10" fillId="2" borderId="3" xfId="1" applyFont="1" applyFill="1" applyBorder="1" applyAlignment="1"/>
    <xf numFmtId="0" fontId="1" fillId="0" borderId="9" xfId="1" applyBorder="1"/>
    <xf numFmtId="0" fontId="11" fillId="0" borderId="4" xfId="1" applyFont="1" applyBorder="1"/>
    <xf numFmtId="0" fontId="8" fillId="2" borderId="10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/>
    </xf>
    <xf numFmtId="0" fontId="11" fillId="2" borderId="10" xfId="1" applyFont="1" applyFill="1" applyBorder="1" applyAlignment="1">
      <alignment horizontal="center" vertical="center"/>
    </xf>
    <xf numFmtId="166" fontId="8" fillId="2" borderId="10" xfId="1" applyNumberFormat="1" applyFont="1" applyFill="1" applyBorder="1" applyAlignment="1">
      <alignment horizontal="center" vertical="center"/>
    </xf>
    <xf numFmtId="166" fontId="11" fillId="0" borderId="11" xfId="1" applyNumberFormat="1" applyFont="1" applyFill="1" applyBorder="1" applyAlignment="1">
      <alignment horizontal="center" vertical="center" wrapText="1"/>
    </xf>
    <xf numFmtId="0" fontId="11" fillId="0" borderId="0" xfId="1" applyFont="1"/>
    <xf numFmtId="0" fontId="11" fillId="0" borderId="10" xfId="1" applyFont="1" applyBorder="1" applyAlignment="1">
      <alignment horizontal="center" vertical="center"/>
    </xf>
    <xf numFmtId="2" fontId="11" fillId="0" borderId="10" xfId="1" applyNumberFormat="1" applyFont="1" applyFill="1" applyBorder="1" applyAlignment="1">
      <alignment horizontal="center" vertical="center" wrapText="1"/>
    </xf>
    <xf numFmtId="2" fontId="11" fillId="0" borderId="4" xfId="1" applyNumberFormat="1" applyFont="1" applyBorder="1" applyAlignment="1">
      <alignment horizontal="center" vertical="center"/>
    </xf>
    <xf numFmtId="2" fontId="11" fillId="0" borderId="10" xfId="1" applyNumberFormat="1" applyFont="1" applyBorder="1" applyAlignment="1">
      <alignment horizontal="center" vertical="center"/>
    </xf>
    <xf numFmtId="0" fontId="11" fillId="0" borderId="7" xfId="1" applyFont="1" applyBorder="1"/>
    <xf numFmtId="0" fontId="8" fillId="2" borderId="7" xfId="1" applyFont="1" applyFill="1" applyBorder="1" applyAlignment="1">
      <alignment horizontal="center" vertical="center" wrapText="1"/>
    </xf>
    <xf numFmtId="0" fontId="12" fillId="2" borderId="7" xfId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/>
    </xf>
    <xf numFmtId="166" fontId="8" fillId="2" borderId="7" xfId="1" applyNumberFormat="1" applyFont="1" applyFill="1" applyBorder="1" applyAlignment="1">
      <alignment horizontal="center" vertical="center"/>
    </xf>
    <xf numFmtId="166" fontId="11" fillId="0" borderId="12" xfId="1" applyNumberFormat="1" applyFont="1" applyFill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/>
    </xf>
    <xf numFmtId="2" fontId="11" fillId="0" borderId="13" xfId="1" applyNumberFormat="1" applyFont="1" applyFill="1" applyBorder="1" applyAlignment="1">
      <alignment horizontal="center" vertical="center" wrapText="1"/>
    </xf>
    <xf numFmtId="2" fontId="11" fillId="0" borderId="13" xfId="1" applyNumberFormat="1" applyFont="1" applyBorder="1" applyAlignment="1">
      <alignment horizontal="center" vertical="center"/>
    </xf>
    <xf numFmtId="2" fontId="11" fillId="0" borderId="6" xfId="1" applyNumberFormat="1" applyFont="1" applyBorder="1" applyAlignment="1">
      <alignment horizontal="center" vertical="center"/>
    </xf>
    <xf numFmtId="0" fontId="11" fillId="0" borderId="1" xfId="1" applyFont="1" applyBorder="1"/>
    <xf numFmtId="0" fontId="12" fillId="2" borderId="1" xfId="1" applyFont="1" applyFill="1" applyBorder="1" applyAlignment="1">
      <alignment horizontal="center" vertical="center" wrapText="1"/>
    </xf>
    <xf numFmtId="166" fontId="8" fillId="2" borderId="1" xfId="1" applyNumberFormat="1" applyFont="1" applyFill="1" applyBorder="1" applyAlignment="1">
      <alignment horizontal="center" vertical="center"/>
    </xf>
    <xf numFmtId="166" fontId="11" fillId="0" borderId="5" xfId="1" applyNumberFormat="1" applyFont="1" applyFill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/>
    </xf>
    <xf numFmtId="2" fontId="11" fillId="0" borderId="15" xfId="1" applyNumberFormat="1" applyFont="1" applyFill="1" applyBorder="1" applyAlignment="1">
      <alignment horizontal="center" vertical="center" wrapText="1"/>
    </xf>
    <xf numFmtId="2" fontId="11" fillId="0" borderId="5" xfId="1" applyNumberFormat="1" applyFont="1" applyBorder="1" applyAlignment="1">
      <alignment horizontal="center" vertical="center"/>
    </xf>
    <xf numFmtId="0" fontId="10" fillId="2" borderId="3" xfId="1" applyFont="1" applyFill="1" applyBorder="1" applyAlignment="1">
      <alignment vertical="center"/>
    </xf>
    <xf numFmtId="0" fontId="1" fillId="2" borderId="8" xfId="1" applyFill="1" applyBorder="1" applyAlignment="1">
      <alignment horizontal="center" vertical="center"/>
    </xf>
    <xf numFmtId="2" fontId="1" fillId="2" borderId="2" xfId="1" applyNumberFormat="1" applyFill="1" applyBorder="1" applyAlignment="1">
      <alignment horizontal="center" vertical="center"/>
    </xf>
    <xf numFmtId="2" fontId="1" fillId="2" borderId="16" xfId="1" applyNumberFormat="1" applyFill="1" applyBorder="1" applyAlignment="1">
      <alignment horizontal="center" vertical="center"/>
    </xf>
    <xf numFmtId="0" fontId="1" fillId="2" borderId="0" xfId="1" applyFill="1"/>
    <xf numFmtId="0" fontId="10" fillId="2" borderId="17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/>
    </xf>
    <xf numFmtId="0" fontId="11" fillId="2" borderId="4" xfId="1" applyFont="1" applyFill="1" applyBorder="1" applyAlignment="1">
      <alignment horizontal="center" vertical="center" wrapText="1"/>
    </xf>
    <xf numFmtId="166" fontId="8" fillId="0" borderId="4" xfId="1" applyNumberFormat="1" applyFont="1" applyFill="1" applyBorder="1" applyAlignment="1">
      <alignment horizontal="center" vertical="center"/>
    </xf>
    <xf numFmtId="0" fontId="10" fillId="2" borderId="0" xfId="1" applyFont="1" applyFill="1" applyBorder="1" applyAlignment="1">
      <alignment vertical="center"/>
    </xf>
    <xf numFmtId="0" fontId="1" fillId="2" borderId="10" xfId="1" applyFill="1" applyBorder="1" applyAlignment="1">
      <alignment horizontal="center" vertical="center"/>
    </xf>
    <xf numFmtId="2" fontId="11" fillId="0" borderId="12" xfId="1" applyNumberFormat="1" applyFont="1" applyBorder="1" applyAlignment="1">
      <alignment horizontal="center" vertical="center"/>
    </xf>
    <xf numFmtId="2" fontId="11" fillId="0" borderId="15" xfId="1" applyNumberFormat="1" applyFont="1" applyBorder="1" applyAlignment="1">
      <alignment horizontal="center" vertical="center"/>
    </xf>
    <xf numFmtId="0" fontId="10" fillId="2" borderId="3" xfId="1" applyFont="1" applyFill="1" applyBorder="1" applyAlignment="1">
      <alignment horizontal="center" vertical="center"/>
    </xf>
    <xf numFmtId="0" fontId="13" fillId="0" borderId="11" xfId="1" applyFont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 wrapText="1"/>
    </xf>
    <xf numFmtId="166" fontId="8" fillId="0" borderId="11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2" fontId="11" fillId="0" borderId="18" xfId="1" applyNumberFormat="1" applyFont="1" applyFill="1" applyBorder="1" applyAlignment="1">
      <alignment horizontal="center" vertical="center" wrapText="1"/>
    </xf>
    <xf numFmtId="2" fontId="11" fillId="0" borderId="11" xfId="1" applyNumberFormat="1" applyFont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14" fillId="2" borderId="13" xfId="1" applyFont="1" applyFill="1" applyBorder="1" applyAlignment="1">
      <alignment horizontal="center" vertical="center"/>
    </xf>
    <xf numFmtId="166" fontId="14" fillId="2" borderId="3" xfId="1" applyNumberFormat="1" applyFont="1" applyFill="1" applyBorder="1" applyAlignment="1">
      <alignment horizontal="center" vertical="center"/>
    </xf>
    <xf numFmtId="166" fontId="14" fillId="2" borderId="13" xfId="1" applyNumberFormat="1" applyFont="1" applyFill="1" applyBorder="1" applyAlignment="1">
      <alignment horizontal="center" vertical="center"/>
    </xf>
    <xf numFmtId="0" fontId="1" fillId="2" borderId="13" xfId="1" applyFill="1" applyBorder="1" applyAlignment="1">
      <alignment horizontal="center" vertical="center"/>
    </xf>
    <xf numFmtId="2" fontId="1" fillId="2" borderId="0" xfId="1" applyNumberFormat="1" applyFill="1" applyBorder="1" applyAlignment="1">
      <alignment horizontal="center" vertical="center"/>
    </xf>
    <xf numFmtId="0" fontId="14" fillId="2" borderId="4" xfId="1" applyFont="1" applyFill="1" applyBorder="1" applyAlignment="1">
      <alignment horizontal="center" vertical="center"/>
    </xf>
    <xf numFmtId="0" fontId="14" fillId="2" borderId="17" xfId="1" applyFont="1" applyFill="1" applyBorder="1" applyAlignment="1">
      <alignment horizontal="center" vertical="center"/>
    </xf>
    <xf numFmtId="166" fontId="14" fillId="2" borderId="10" xfId="1" applyNumberFormat="1" applyFont="1" applyFill="1" applyBorder="1" applyAlignment="1">
      <alignment horizontal="center" vertical="center"/>
    </xf>
    <xf numFmtId="166" fontId="14" fillId="2" borderId="17" xfId="1" applyNumberFormat="1" applyFont="1" applyFill="1" applyBorder="1" applyAlignment="1">
      <alignment horizontal="center" vertical="center"/>
    </xf>
    <xf numFmtId="2" fontId="1" fillId="2" borderId="4" xfId="1" applyNumberFormat="1" applyFill="1" applyBorder="1" applyAlignment="1">
      <alignment horizontal="center" vertical="center"/>
    </xf>
    <xf numFmtId="0" fontId="11" fillId="2" borderId="12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 wrapText="1"/>
    </xf>
    <xf numFmtId="166" fontId="8" fillId="0" borderId="6" xfId="1" applyNumberFormat="1" applyFont="1" applyFill="1" applyBorder="1" applyAlignment="1">
      <alignment horizontal="center" vertical="center"/>
    </xf>
    <xf numFmtId="0" fontId="1" fillId="2" borderId="9" xfId="1" applyFill="1" applyBorder="1" applyAlignment="1">
      <alignment horizontal="center" vertical="center"/>
    </xf>
    <xf numFmtId="2" fontId="11" fillId="0" borderId="11" xfId="1" applyNumberFormat="1" applyFont="1" applyFill="1" applyBorder="1" applyAlignment="1">
      <alignment horizontal="center" vertical="center" wrapText="1"/>
    </xf>
    <xf numFmtId="2" fontId="1" fillId="2" borderId="12" xfId="1" applyNumberFormat="1" applyFill="1" applyBorder="1" applyAlignment="1">
      <alignment horizontal="center" vertical="center"/>
    </xf>
    <xf numFmtId="2" fontId="1" fillId="2" borderId="13" xfId="1" applyNumberFormat="1" applyFill="1" applyBorder="1" applyAlignment="1">
      <alignment horizontal="center" vertical="center"/>
    </xf>
    <xf numFmtId="0" fontId="11" fillId="0" borderId="4" xfId="1" applyFont="1" applyBorder="1" applyAlignment="1">
      <alignment horizontal="center" vertical="center"/>
    </xf>
    <xf numFmtId="165" fontId="11" fillId="0" borderId="10" xfId="1" applyNumberFormat="1" applyFont="1" applyBorder="1" applyAlignment="1">
      <alignment horizontal="center" vertical="center"/>
    </xf>
    <xf numFmtId="0" fontId="11" fillId="0" borderId="6" xfId="1" applyFont="1" applyBorder="1"/>
    <xf numFmtId="0" fontId="11" fillId="2" borderId="6" xfId="1" applyFont="1" applyFill="1" applyBorder="1" applyAlignment="1">
      <alignment horizontal="center" vertical="center"/>
    </xf>
    <xf numFmtId="165" fontId="8" fillId="0" borderId="6" xfId="1" applyNumberFormat="1" applyFont="1" applyFill="1" applyBorder="1" applyAlignment="1">
      <alignment horizontal="center" vertical="center"/>
    </xf>
    <xf numFmtId="165" fontId="11" fillId="0" borderId="11" xfId="1" applyNumberFormat="1" applyFont="1" applyFill="1" applyBorder="1" applyAlignment="1">
      <alignment horizontal="center" vertical="center" wrapText="1"/>
    </xf>
    <xf numFmtId="0" fontId="11" fillId="0" borderId="15" xfId="1" applyFont="1" applyBorder="1" applyAlignment="1">
      <alignment horizontal="center" vertical="center"/>
    </xf>
    <xf numFmtId="0" fontId="11" fillId="2" borderId="11" xfId="1" applyFont="1" applyFill="1" applyBorder="1" applyAlignment="1">
      <alignment horizontal="center" vertical="center"/>
    </xf>
    <xf numFmtId="165" fontId="8" fillId="0" borderId="11" xfId="1" applyNumberFormat="1" applyFont="1" applyFill="1" applyBorder="1" applyAlignment="1">
      <alignment horizontal="center" vertical="center"/>
    </xf>
    <xf numFmtId="0" fontId="11" fillId="2" borderId="7" xfId="1" applyFont="1" applyFill="1" applyBorder="1" applyAlignment="1">
      <alignment horizontal="center" vertical="center" wrapText="1"/>
    </xf>
    <xf numFmtId="165" fontId="8" fillId="0" borderId="7" xfId="1" applyNumberFormat="1" applyFont="1" applyFill="1" applyBorder="1" applyAlignment="1">
      <alignment horizontal="center" vertical="center"/>
    </xf>
    <xf numFmtId="165" fontId="11" fillId="0" borderId="13" xfId="1" applyNumberFormat="1" applyFont="1" applyBorder="1" applyAlignment="1">
      <alignment horizontal="center" vertical="center"/>
    </xf>
    <xf numFmtId="2" fontId="11" fillId="0" borderId="7" xfId="1" applyNumberFormat="1" applyFont="1" applyBorder="1" applyAlignment="1">
      <alignment horizontal="center" vertical="center"/>
    </xf>
    <xf numFmtId="165" fontId="8" fillId="0" borderId="4" xfId="1" applyNumberFormat="1" applyFont="1" applyFill="1" applyBorder="1" applyAlignment="1">
      <alignment horizontal="center" vertical="center"/>
    </xf>
    <xf numFmtId="165" fontId="11" fillId="0" borderId="4" xfId="1" applyNumberFormat="1" applyFont="1" applyBorder="1" applyAlignment="1">
      <alignment horizontal="center" vertical="center"/>
    </xf>
    <xf numFmtId="2" fontId="11" fillId="0" borderId="4" xfId="1" applyNumberFormat="1" applyFont="1" applyFill="1" applyBorder="1" applyAlignment="1">
      <alignment horizontal="center" vertical="center" wrapText="1"/>
    </xf>
    <xf numFmtId="165" fontId="8" fillId="0" borderId="12" xfId="1" applyNumberFormat="1" applyFont="1" applyFill="1" applyBorder="1" applyAlignment="1">
      <alignment horizontal="center" vertical="center"/>
    </xf>
    <xf numFmtId="0" fontId="11" fillId="2" borderId="6" xfId="1" applyFont="1" applyFill="1" applyBorder="1" applyAlignment="1">
      <alignment horizontal="center" vertical="center" wrapText="1"/>
    </xf>
    <xf numFmtId="2" fontId="11" fillId="0" borderId="6" xfId="1" applyNumberFormat="1" applyFont="1" applyFill="1" applyBorder="1" applyAlignment="1">
      <alignment horizontal="center" vertical="center" wrapText="1"/>
    </xf>
    <xf numFmtId="0" fontId="11" fillId="2" borderId="13" xfId="1" applyFont="1" applyFill="1" applyBorder="1" applyAlignment="1">
      <alignment horizontal="center" vertical="center"/>
    </xf>
    <xf numFmtId="0" fontId="11" fillId="2" borderId="13" xfId="1" applyFont="1" applyFill="1" applyBorder="1" applyAlignment="1">
      <alignment horizontal="center" vertical="center" wrapText="1"/>
    </xf>
    <xf numFmtId="0" fontId="11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6" xfId="1" applyFont="1" applyBorder="1" applyAlignment="1">
      <alignment horizontal="center" vertical="center"/>
    </xf>
    <xf numFmtId="165" fontId="8" fillId="0" borderId="11" xfId="1" applyNumberFormat="1" applyFont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165" fontId="8" fillId="0" borderId="7" xfId="1" applyNumberFormat="1" applyFont="1" applyBorder="1" applyAlignment="1">
      <alignment horizontal="center" vertical="center"/>
    </xf>
    <xf numFmtId="165" fontId="8" fillId="0" borderId="4" xfId="1" applyNumberFormat="1" applyFont="1" applyBorder="1" applyAlignment="1">
      <alignment horizontal="center" vertical="center"/>
    </xf>
    <xf numFmtId="0" fontId="11" fillId="0" borderId="12" xfId="1" applyFont="1" applyBorder="1" applyAlignment="1">
      <alignment horizontal="center" vertical="center"/>
    </xf>
    <xf numFmtId="165" fontId="8" fillId="0" borderId="13" xfId="1" applyNumberFormat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165" fontId="8" fillId="0" borderId="6" xfId="1" applyNumberFormat="1" applyFont="1" applyBorder="1" applyAlignment="1">
      <alignment horizontal="center" vertical="center"/>
    </xf>
    <xf numFmtId="0" fontId="11" fillId="0" borderId="9" xfId="1" applyFont="1" applyBorder="1" applyAlignment="1">
      <alignment horizontal="center" vertical="center"/>
    </xf>
    <xf numFmtId="2" fontId="11" fillId="0" borderId="0" xfId="1" applyNumberFormat="1" applyFont="1" applyBorder="1" applyAlignment="1">
      <alignment horizontal="center" vertical="center"/>
    </xf>
    <xf numFmtId="0" fontId="11" fillId="0" borderId="20" xfId="1" applyFont="1" applyBorder="1" applyAlignment="1">
      <alignment horizontal="center" vertical="center"/>
    </xf>
    <xf numFmtId="165" fontId="8" fillId="0" borderId="15" xfId="1" applyNumberFormat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165" fontId="8" fillId="0" borderId="12" xfId="1" applyNumberFormat="1" applyFont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2" fontId="11" fillId="0" borderId="23" xfId="1" applyNumberFormat="1" applyFont="1" applyFill="1" applyBorder="1" applyAlignment="1">
      <alignment horizontal="center" vertical="center" wrapText="1"/>
    </xf>
    <xf numFmtId="2" fontId="1" fillId="0" borderId="2" xfId="1" applyNumberFormat="1" applyBorder="1" applyAlignment="1">
      <alignment horizontal="center" vertical="center"/>
    </xf>
    <xf numFmtId="2" fontId="1" fillId="0" borderId="16" xfId="1" applyNumberFormat="1" applyBorder="1" applyAlignment="1">
      <alignment horizontal="center" vertical="center"/>
    </xf>
    <xf numFmtId="0" fontId="1" fillId="0" borderId="4" xfId="1" applyBorder="1"/>
    <xf numFmtId="167" fontId="8" fillId="0" borderId="4" xfId="1" applyNumberFormat="1" applyFont="1" applyBorder="1" applyAlignment="1">
      <alignment horizontal="center" vertical="center"/>
    </xf>
    <xf numFmtId="167" fontId="11" fillId="0" borderId="11" xfId="1" applyNumberFormat="1" applyFont="1" applyFill="1" applyBorder="1" applyAlignment="1">
      <alignment horizontal="center" vertical="center" wrapText="1"/>
    </xf>
    <xf numFmtId="0" fontId="1" fillId="0" borderId="6" xfId="1" applyBorder="1"/>
    <xf numFmtId="167" fontId="8" fillId="0" borderId="11" xfId="1" applyNumberFormat="1" applyFont="1" applyBorder="1" applyAlignment="1">
      <alignment horizontal="center" vertical="center"/>
    </xf>
    <xf numFmtId="167" fontId="8" fillId="0" borderId="6" xfId="1" applyNumberFormat="1" applyFont="1" applyBorder="1" applyAlignment="1">
      <alignment horizontal="center" vertical="center"/>
    </xf>
    <xf numFmtId="167" fontId="11" fillId="0" borderId="12" xfId="1" applyNumberFormat="1" applyFont="1" applyFill="1" applyBorder="1" applyAlignment="1">
      <alignment horizontal="center" vertical="center" wrapText="1"/>
    </xf>
    <xf numFmtId="167" fontId="8" fillId="0" borderId="10" xfId="1" applyNumberFormat="1" applyFont="1" applyBorder="1" applyAlignment="1">
      <alignment horizontal="center" vertical="center"/>
    </xf>
    <xf numFmtId="167" fontId="11" fillId="0" borderId="10" xfId="1" applyNumberFormat="1" applyFont="1" applyFill="1" applyBorder="1" applyAlignment="1">
      <alignment horizontal="center" vertical="center" wrapText="1"/>
    </xf>
    <xf numFmtId="0" fontId="1" fillId="0" borderId="7" xfId="1" applyBorder="1"/>
    <xf numFmtId="167" fontId="8" fillId="0" borderId="13" xfId="1" applyNumberFormat="1" applyFont="1" applyBorder="1" applyAlignment="1">
      <alignment horizontal="center" vertical="center"/>
    </xf>
    <xf numFmtId="167" fontId="8" fillId="0" borderId="12" xfId="1" applyNumberFormat="1" applyFont="1" applyBorder="1" applyAlignment="1">
      <alignment horizontal="center" vertical="center"/>
    </xf>
    <xf numFmtId="0" fontId="1" fillId="0" borderId="5" xfId="1" applyBorder="1"/>
    <xf numFmtId="167" fontId="11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/>
    </xf>
    <xf numFmtId="167" fontId="11" fillId="0" borderId="15" xfId="1" applyNumberFormat="1" applyFont="1" applyFill="1" applyBorder="1" applyAlignment="1">
      <alignment horizontal="center" vertical="center" wrapText="1"/>
    </xf>
    <xf numFmtId="167" fontId="11" fillId="0" borderId="13" xfId="1" applyNumberFormat="1" applyFont="1" applyFill="1" applyBorder="1" applyAlignment="1">
      <alignment horizontal="center" vertical="center" wrapText="1"/>
    </xf>
    <xf numFmtId="167" fontId="11" fillId="0" borderId="4" xfId="1" applyNumberFormat="1" applyFont="1" applyFill="1" applyBorder="1" applyAlignment="1">
      <alignment horizontal="center" vertical="center" wrapText="1"/>
    </xf>
    <xf numFmtId="2" fontId="11" fillId="0" borderId="25" xfId="1" applyNumberFormat="1" applyFont="1" applyFill="1" applyBorder="1" applyAlignment="1">
      <alignment horizontal="center" vertical="center" wrapText="1"/>
    </xf>
    <xf numFmtId="2" fontId="11" fillId="0" borderId="18" xfId="1" applyNumberFormat="1" applyFont="1" applyBorder="1" applyAlignment="1">
      <alignment horizontal="center" vertical="center"/>
    </xf>
    <xf numFmtId="167" fontId="11" fillId="0" borderId="7" xfId="1" applyNumberFormat="1" applyFont="1" applyFill="1" applyBorder="1" applyAlignment="1">
      <alignment horizontal="center" vertical="center" wrapText="1"/>
    </xf>
    <xf numFmtId="2" fontId="11" fillId="0" borderId="0" xfId="1" applyNumberFormat="1" applyFont="1" applyFill="1" applyBorder="1" applyAlignment="1">
      <alignment horizontal="center" vertical="center" wrapText="1"/>
    </xf>
    <xf numFmtId="2" fontId="11" fillId="0" borderId="3" xfId="1" applyNumberFormat="1" applyFont="1" applyBorder="1" applyAlignment="1">
      <alignment horizontal="center" vertical="center"/>
    </xf>
    <xf numFmtId="0" fontId="1" fillId="0" borderId="24" xfId="1" applyBorder="1"/>
    <xf numFmtId="0" fontId="12" fillId="2" borderId="24" xfId="1" applyFont="1" applyFill="1" applyBorder="1" applyAlignment="1">
      <alignment vertical="center" wrapText="1"/>
    </xf>
    <xf numFmtId="0" fontId="15" fillId="0" borderId="0" xfId="1" applyFont="1" applyAlignment="1">
      <alignment horizontal="center" vertical="center"/>
    </xf>
    <xf numFmtId="2" fontId="1" fillId="4" borderId="5" xfId="1" applyNumberFormat="1" applyFill="1" applyBorder="1" applyAlignment="1">
      <alignment horizontal="center" vertical="center"/>
    </xf>
    <xf numFmtId="2" fontId="1" fillId="4" borderId="16" xfId="1" applyNumberFormat="1" applyFill="1" applyBorder="1" applyAlignment="1">
      <alignment horizontal="center" vertical="center"/>
    </xf>
    <xf numFmtId="0" fontId="16" fillId="0" borderId="0" xfId="0" applyFont="1" applyBorder="1" applyAlignment="1"/>
    <xf numFmtId="0" fontId="12" fillId="2" borderId="19" xfId="1" applyFont="1" applyFill="1" applyBorder="1" applyAlignment="1">
      <alignment horizontal="center" vertical="center" wrapText="1"/>
    </xf>
    <xf numFmtId="0" fontId="12" fillId="2" borderId="17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27" xfId="1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12" fillId="2" borderId="5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6" xfId="1" applyFont="1" applyFill="1" applyBorder="1" applyAlignment="1">
      <alignment horizontal="center" vertical="center"/>
    </xf>
    <xf numFmtId="0" fontId="12" fillId="2" borderId="11" xfId="1" applyFont="1" applyFill="1" applyBorder="1" applyAlignment="1">
      <alignment horizontal="center" vertical="center"/>
    </xf>
    <xf numFmtId="0" fontId="12" fillId="2" borderId="7" xfId="1" applyFont="1" applyFill="1" applyBorder="1" applyAlignment="1">
      <alignment horizontal="center" vertical="center"/>
    </xf>
    <xf numFmtId="0" fontId="12" fillId="2" borderId="4" xfId="1" applyFont="1" applyFill="1" applyBorder="1" applyAlignment="1">
      <alignment horizontal="center"/>
    </xf>
    <xf numFmtId="0" fontId="12" fillId="2" borderId="11" xfId="1" applyFont="1" applyFill="1" applyBorder="1" applyAlignment="1">
      <alignment horizontal="center"/>
    </xf>
    <xf numFmtId="0" fontId="12" fillId="2" borderId="7" xfId="1" applyFont="1" applyFill="1" applyBorder="1" applyAlignment="1">
      <alignment horizontal="center"/>
    </xf>
    <xf numFmtId="0" fontId="12" fillId="0" borderId="5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10" xfId="1" applyFont="1" applyFill="1" applyBorder="1" applyAlignment="1">
      <alignment horizontal="center"/>
    </xf>
    <xf numFmtId="49" fontId="11" fillId="0" borderId="4" xfId="1" applyNumberFormat="1" applyFont="1" applyFill="1" applyBorder="1" applyAlignment="1">
      <alignment horizontal="center" vertical="center" wrapText="1"/>
    </xf>
    <xf numFmtId="49" fontId="11" fillId="0" borderId="6" xfId="1" applyNumberFormat="1" applyFont="1" applyFill="1" applyBorder="1" applyAlignment="1">
      <alignment horizontal="center" vertical="center" wrapText="1"/>
    </xf>
    <xf numFmtId="49" fontId="11" fillId="0" borderId="7" xfId="1" applyNumberFormat="1" applyFont="1" applyFill="1" applyBorder="1" applyAlignment="1">
      <alignment horizontal="center" vertical="center" wrapText="1"/>
    </xf>
    <xf numFmtId="0" fontId="10" fillId="2" borderId="5" xfId="1" applyFont="1" applyFill="1" applyBorder="1" applyAlignment="1">
      <alignment horizontal="center" vertical="center"/>
    </xf>
    <xf numFmtId="0" fontId="12" fillId="2" borderId="13" xfId="1" applyFont="1" applyFill="1" applyBorder="1" applyAlignment="1">
      <alignment horizontal="center"/>
    </xf>
    <xf numFmtId="0" fontId="11" fillId="2" borderId="4" xfId="1" applyFont="1" applyFill="1" applyBorder="1" applyAlignment="1">
      <alignment horizontal="center" vertical="center" wrapText="1"/>
    </xf>
    <xf numFmtId="0" fontId="11" fillId="2" borderId="6" xfId="1" applyFont="1" applyFill="1" applyBorder="1" applyAlignment="1">
      <alignment horizontal="center" vertical="center" wrapText="1"/>
    </xf>
    <xf numFmtId="0" fontId="11" fillId="2" borderId="7" xfId="1" applyFont="1" applyFill="1" applyBorder="1" applyAlignment="1">
      <alignment horizontal="center" vertical="center" wrapText="1"/>
    </xf>
    <xf numFmtId="0" fontId="11" fillId="0" borderId="4" xfId="1" applyFont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7" xfId="1" applyFont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/>
    </xf>
    <xf numFmtId="0" fontId="10" fillId="2" borderId="2" xfId="1" applyFont="1" applyFill="1" applyBorder="1" applyAlignment="1">
      <alignment horizontal="center" vertical="center"/>
    </xf>
    <xf numFmtId="0" fontId="10" fillId="2" borderId="16" xfId="1" applyFont="1" applyFill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1" fillId="0" borderId="19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4" xfId="1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/>
    </xf>
    <xf numFmtId="0" fontId="8" fillId="3" borderId="0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 wrapText="1"/>
    </xf>
    <xf numFmtId="0" fontId="8" fillId="3" borderId="7" xfId="1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</cellXfs>
  <cellStyles count="14">
    <cellStyle name="Euro" xfId="3"/>
    <cellStyle name="Normalny 2" xfId="4"/>
    <cellStyle name="Normalny 2 2" xfId="5"/>
    <cellStyle name="Normalny 3" xfId="6"/>
    <cellStyle name="Normalny 3 2" xfId="7"/>
    <cellStyle name="Normalny 3 2 2" xfId="8"/>
    <cellStyle name="Normalny 7" xfId="9"/>
    <cellStyle name="Procentowy 2" xfId="10"/>
    <cellStyle name="Procentowy 3" xfId="11"/>
    <cellStyle name="Гиперссылка" xfId="2" builtinId="8"/>
    <cellStyle name="Гиперссылка 2" xfId="12"/>
    <cellStyle name="Обычный" xfId="0" builtinId="0"/>
    <cellStyle name="Обычный 2" xfId="1"/>
    <cellStyle name="Обычный 3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png"/><Relationship Id="rId1" Type="http://schemas.openxmlformats.org/officeDocument/2006/relationships/image" Target="../media/image1.png"/><Relationship Id="rId6" Type="http://schemas.openxmlformats.org/officeDocument/2006/relationships/image" Target="../media/image6.emf"/><Relationship Id="rId11" Type="http://schemas.openxmlformats.org/officeDocument/2006/relationships/image" Target="../media/image11.jpeg"/><Relationship Id="rId5" Type="http://schemas.openxmlformats.org/officeDocument/2006/relationships/image" Target="../media/image5.emf"/><Relationship Id="rId15" Type="http://schemas.openxmlformats.org/officeDocument/2006/relationships/image" Target="../media/image15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emf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13</xdr:row>
      <xdr:rowOff>152399</xdr:rowOff>
    </xdr:from>
    <xdr:to>
      <xdr:col>0</xdr:col>
      <xdr:colOff>910520</xdr:colOff>
      <xdr:row>14</xdr:row>
      <xdr:rowOff>342900</xdr:rowOff>
    </xdr:to>
    <xdr:pic>
      <xdr:nvPicPr>
        <xdr:cNvPr id="2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2552699"/>
          <a:ext cx="720021" cy="69342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57150</xdr:colOff>
      <xdr:row>24</xdr:row>
      <xdr:rowOff>85725</xdr:rowOff>
    </xdr:from>
    <xdr:to>
      <xdr:col>0</xdr:col>
      <xdr:colOff>952500</xdr:colOff>
      <xdr:row>25</xdr:row>
      <xdr:rowOff>117128</xdr:rowOff>
    </xdr:to>
    <xdr:pic>
      <xdr:nvPicPr>
        <xdr:cNvPr id="3" name="Obraz 222" descr="listwa2.JPG"/>
        <xdr:cNvPicPr>
          <a:picLocks noChangeAspect="1"/>
        </xdr:cNvPicPr>
      </xdr:nvPicPr>
      <xdr:blipFill>
        <a:blip xmlns:r="http://schemas.openxmlformats.org/officeDocument/2006/relationships" r:embed="rId2">
          <a:lum bright="1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 b="51299"/>
        <a:stretch>
          <a:fillRect/>
        </a:stretch>
      </xdr:blipFill>
      <xdr:spPr bwMode="auto">
        <a:xfrm>
          <a:off x="57150" y="5610225"/>
          <a:ext cx="895350" cy="1990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942975</xdr:colOff>
      <xdr:row>32</xdr:row>
      <xdr:rowOff>47625</xdr:rowOff>
    </xdr:to>
    <xdr:pic>
      <xdr:nvPicPr>
        <xdr:cNvPr id="4" name="Obraz 174" descr="luk.jpg"/>
        <xdr:cNvPicPr>
          <a:picLocks noChangeAspect="1"/>
        </xdr:cNvPicPr>
      </xdr:nvPicPr>
      <xdr:blipFill>
        <a:blip xmlns:r="http://schemas.openxmlformats.org/officeDocument/2006/relationships" r:embed="rId3">
          <a:grayscl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22720"/>
          <a:ext cx="942975" cy="3829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37</xdr:row>
      <xdr:rowOff>28575</xdr:rowOff>
    </xdr:from>
    <xdr:to>
      <xdr:col>0</xdr:col>
      <xdr:colOff>847725</xdr:colOff>
      <xdr:row>39</xdr:row>
      <xdr:rowOff>104775</xdr:rowOff>
    </xdr:to>
    <xdr:pic>
      <xdr:nvPicPr>
        <xdr:cNvPr id="5" name="Рисунок 26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7732395"/>
          <a:ext cx="64770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41</xdr:row>
      <xdr:rowOff>133350</xdr:rowOff>
    </xdr:from>
    <xdr:to>
      <xdr:col>0</xdr:col>
      <xdr:colOff>1009650</xdr:colOff>
      <xdr:row>45</xdr:row>
      <xdr:rowOff>57150</xdr:rowOff>
    </xdr:to>
    <xdr:pic>
      <xdr:nvPicPr>
        <xdr:cNvPr id="6" name="Рисунок 22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07730"/>
          <a:ext cx="10096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48</xdr:row>
      <xdr:rowOff>57150</xdr:rowOff>
    </xdr:from>
    <xdr:to>
      <xdr:col>0</xdr:col>
      <xdr:colOff>885825</xdr:colOff>
      <xdr:row>50</xdr:row>
      <xdr:rowOff>133350</xdr:rowOff>
    </xdr:to>
    <xdr:pic>
      <xdr:nvPicPr>
        <xdr:cNvPr id="7" name="Рисунок 20"/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9513570"/>
          <a:ext cx="552450" cy="4114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53</xdr:row>
      <xdr:rowOff>0</xdr:rowOff>
    </xdr:from>
    <xdr:to>
      <xdr:col>0</xdr:col>
      <xdr:colOff>771525</xdr:colOff>
      <xdr:row>54</xdr:row>
      <xdr:rowOff>123825</xdr:rowOff>
    </xdr:to>
    <xdr:pic>
      <xdr:nvPicPr>
        <xdr:cNvPr id="8" name="Obraz 2" descr="C:\Documents and Settings\user\Pulpit\Tacker z nóżką.jpg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87000"/>
          <a:ext cx="771525" cy="2838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25398</xdr:colOff>
      <xdr:row>67</xdr:row>
      <xdr:rowOff>37015</xdr:rowOff>
    </xdr:from>
    <xdr:to>
      <xdr:col>0</xdr:col>
      <xdr:colOff>972412</xdr:colOff>
      <xdr:row>70</xdr:row>
      <xdr:rowOff>170746</xdr:rowOff>
    </xdr:to>
    <xdr:pic>
      <xdr:nvPicPr>
        <xdr:cNvPr id="9" name="Picture 99"/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rot="174952">
          <a:off x="25398" y="12655735"/>
          <a:ext cx="947014" cy="75095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222885</xdr:colOff>
      <xdr:row>72</xdr:row>
      <xdr:rowOff>59055</xdr:rowOff>
    </xdr:from>
    <xdr:to>
      <xdr:col>0</xdr:col>
      <xdr:colOff>784860</xdr:colOff>
      <xdr:row>74</xdr:row>
      <xdr:rowOff>123825</xdr:rowOff>
    </xdr:to>
    <xdr:pic>
      <xdr:nvPicPr>
        <xdr:cNvPr id="10" name="Рисунок 15" descr="http://mospenopolistirol.ru/uploads/posts/2014-05/1400775746_mospen1.jpg"/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2885" y="13706475"/>
          <a:ext cx="561975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75</xdr:row>
      <xdr:rowOff>47625</xdr:rowOff>
    </xdr:from>
    <xdr:to>
      <xdr:col>0</xdr:col>
      <xdr:colOff>809625</xdr:colOff>
      <xdr:row>75</xdr:row>
      <xdr:rowOff>504825</xdr:rowOff>
    </xdr:to>
    <xdr:pic>
      <xdr:nvPicPr>
        <xdr:cNvPr id="11" name="Рисунок 21" descr="http://stroyminsk.shop.by/pics/items/89967321_1_644x461_folga-dlya-teplogo-pola-izofolix-50m-kotar-lvov_a.jpg"/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4312265"/>
          <a:ext cx="7048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76</xdr:row>
      <xdr:rowOff>28575</xdr:rowOff>
    </xdr:from>
    <xdr:to>
      <xdr:col>0</xdr:col>
      <xdr:colOff>805815</xdr:colOff>
      <xdr:row>76</xdr:row>
      <xdr:rowOff>495300</xdr:rowOff>
    </xdr:to>
    <xdr:pic>
      <xdr:nvPicPr>
        <xdr:cNvPr id="12" name="Рисунок 17" descr="http://www.promobud.ua/uimages/dempfernaya-lenta-150mm-x-8mm-h-50m-186897b.jpg"/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14834235"/>
          <a:ext cx="65341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104775</xdr:colOff>
      <xdr:row>77</xdr:row>
      <xdr:rowOff>114300</xdr:rowOff>
    </xdr:from>
    <xdr:to>
      <xdr:col>0</xdr:col>
      <xdr:colOff>895350</xdr:colOff>
      <xdr:row>80</xdr:row>
      <xdr:rowOff>97155</xdr:rowOff>
    </xdr:to>
    <xdr:pic>
      <xdr:nvPicPr>
        <xdr:cNvPr id="13" name="Рисунок 18" descr="http://partner-td.com.ua/image/cache/data/categoriya/687c3104715c035c-240x240.png"/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15460980"/>
          <a:ext cx="7905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171450</xdr:colOff>
      <xdr:row>17</xdr:row>
      <xdr:rowOff>133350</xdr:rowOff>
    </xdr:from>
    <xdr:to>
      <xdr:col>0</xdr:col>
      <xdr:colOff>876300</xdr:colOff>
      <xdr:row>19</xdr:row>
      <xdr:rowOff>114300</xdr:rowOff>
    </xdr:to>
    <xdr:pic>
      <xdr:nvPicPr>
        <xdr:cNvPr id="14" name="Picture 481" descr="D:\Nasze dokumenty\TOMEX\FOLDERY\zd\zd2\061a.jpg"/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82"/>
        <a:stretch>
          <a:fillRect/>
        </a:stretch>
      </xdr:blipFill>
      <xdr:spPr bwMode="auto">
        <a:xfrm>
          <a:off x="171450" y="4255770"/>
          <a:ext cx="704850" cy="392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47625</xdr:colOff>
      <xdr:row>20</xdr:row>
      <xdr:rowOff>95250</xdr:rowOff>
    </xdr:from>
    <xdr:to>
      <xdr:col>0</xdr:col>
      <xdr:colOff>933450</xdr:colOff>
      <xdr:row>22</xdr:row>
      <xdr:rowOff>57150</xdr:rowOff>
    </xdr:to>
    <xdr:pic>
      <xdr:nvPicPr>
        <xdr:cNvPr id="15" name="image77.png"/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834890"/>
          <a:ext cx="885825" cy="373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190499</xdr:colOff>
      <xdr:row>0</xdr:row>
      <xdr:rowOff>47625</xdr:rowOff>
    </xdr:from>
    <xdr:to>
      <xdr:col>2</xdr:col>
      <xdr:colOff>885824</xdr:colOff>
      <xdr:row>7</xdr:row>
      <xdr:rowOff>39854</xdr:rowOff>
    </xdr:to>
    <xdr:pic>
      <xdr:nvPicPr>
        <xdr:cNvPr id="16" name="Picture 6699"/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47625"/>
          <a:ext cx="3301365" cy="1219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66675</xdr:colOff>
      <xdr:row>81</xdr:row>
      <xdr:rowOff>219075</xdr:rowOff>
    </xdr:from>
    <xdr:to>
      <xdr:col>0</xdr:col>
      <xdr:colOff>1032590</xdr:colOff>
      <xdr:row>86</xdr:row>
      <xdr:rowOff>32385</xdr:rowOff>
    </xdr:to>
    <xdr:pic>
      <xdr:nvPicPr>
        <xdr:cNvPr id="17" name="Рисунок 16" descr="http://teplograd59.ru/sites/default/files/u1/t-izol/image05_0.jpg"/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6373475"/>
          <a:ext cx="965915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71454</xdr:colOff>
      <xdr:row>57</xdr:row>
      <xdr:rowOff>52371</xdr:rowOff>
    </xdr:from>
    <xdr:to>
      <xdr:col>0</xdr:col>
      <xdr:colOff>1004871</xdr:colOff>
      <xdr:row>60</xdr:row>
      <xdr:rowOff>109521</xdr:rowOff>
    </xdr:to>
    <xdr:pic>
      <xdr:nvPicPr>
        <xdr:cNvPr id="18" name="Picture 738" descr="szczoteczki"/>
        <xdr:cNvPicPr>
          <a:picLocks noChangeAspect="1" noChangeArrowheads="1"/>
        </xdr:cNvPicPr>
      </xdr:nvPicPr>
      <xdr:blipFill>
        <a:blip xmlns:r="http://schemas.openxmlformats.org/officeDocument/2006/relationships" r:embed="rId17" cstate="print"/>
        <a:srcRect/>
        <a:stretch>
          <a:fillRect/>
        </a:stretch>
      </xdr:blipFill>
      <xdr:spPr bwMode="auto">
        <a:xfrm>
          <a:off x="71454" y="10979451"/>
          <a:ext cx="933417" cy="53721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209550</xdr:colOff>
      <xdr:row>62</xdr:row>
      <xdr:rowOff>38101</xdr:rowOff>
    </xdr:from>
    <xdr:to>
      <xdr:col>0</xdr:col>
      <xdr:colOff>742950</xdr:colOff>
      <xdr:row>64</xdr:row>
      <xdr:rowOff>115440</xdr:rowOff>
    </xdr:to>
    <xdr:pic>
      <xdr:nvPicPr>
        <xdr:cNvPr id="19" name="Picture 734" descr="5001C"/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/>
        <a:srcRect/>
        <a:stretch>
          <a:fillRect/>
        </a:stretch>
      </xdr:blipFill>
      <xdr:spPr bwMode="auto">
        <a:xfrm>
          <a:off x="209550" y="11765281"/>
          <a:ext cx="533400" cy="3973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209550</xdr:colOff>
      <xdr:row>15</xdr:row>
      <xdr:rowOff>19051</xdr:rowOff>
    </xdr:from>
    <xdr:to>
      <xdr:col>0</xdr:col>
      <xdr:colOff>798596</xdr:colOff>
      <xdr:row>16</xdr:row>
      <xdr:rowOff>0</xdr:rowOff>
    </xdr:to>
    <xdr:pic>
      <xdr:nvPicPr>
        <xdr:cNvPr id="20" name="Obraz 8"/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432811"/>
          <a:ext cx="589046" cy="48386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312420</xdr:colOff>
      <xdr:row>4</xdr:row>
      <xdr:rowOff>7620</xdr:rowOff>
    </xdr:from>
    <xdr:to>
      <xdr:col>4</xdr:col>
      <xdr:colOff>274320</xdr:colOff>
      <xdr:row>8</xdr:row>
      <xdr:rowOff>22860</xdr:rowOff>
    </xdr:to>
    <xdr:pic>
      <xdr:nvPicPr>
        <xdr:cNvPr id="21" name="Рисунок 20" descr="ÐÐ°ÑÑÐ¸Ð½ÐºÐ¸ Ð¿Ð¾ Ð·Ð°Ð¿ÑÐ¾ÑÑ aquer"/>
        <xdr:cNvPicPr>
          <a:picLocks noChangeAspect="1" noChangeArrowheads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61460" y="708660"/>
          <a:ext cx="716280" cy="7162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464820</xdr:colOff>
      <xdr:row>6</xdr:row>
      <xdr:rowOff>30480</xdr:rowOff>
    </xdr:from>
    <xdr:to>
      <xdr:col>5</xdr:col>
      <xdr:colOff>678382</xdr:colOff>
      <xdr:row>7</xdr:row>
      <xdr:rowOff>104536</xdr:rowOff>
    </xdr:to>
    <xdr:pic>
      <xdr:nvPicPr>
        <xdr:cNvPr id="22" name="cpr nowe logo .jpeg" descr="cpr nowe logo "/>
        <xdr:cNvPicPr>
          <a:picLocks noChangeAspect="1"/>
        </xdr:cNvPicPr>
      </xdr:nvPicPr>
      <xdr:blipFill>
        <a:blip xmlns:r="http://schemas.openxmlformats.org/officeDocument/2006/relationships" r:embed="rId21" cstate="print">
          <a:extLst/>
        </a:blip>
        <a:stretch>
          <a:fillRect/>
        </a:stretch>
      </xdr:blipFill>
      <xdr:spPr>
        <a:xfrm>
          <a:off x="4968240" y="1082040"/>
          <a:ext cx="1082242" cy="249316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15D5D"/>
  </sheetPr>
  <dimension ref="A1:M91"/>
  <sheetViews>
    <sheetView tabSelected="1" workbookViewId="0">
      <pane ySplit="12" topLeftCell="A13" activePane="bottomLeft" state="frozen"/>
      <selection pane="bottomLeft" activeCell="P12" sqref="P12"/>
    </sheetView>
  </sheetViews>
  <sheetFormatPr defaultColWidth="9.109375" defaultRowHeight="13.2" x14ac:dyDescent="0.25"/>
  <cols>
    <col min="1" max="1" width="16.109375" style="1" customWidth="1"/>
    <col min="2" max="2" width="21.88671875" style="1" customWidth="1"/>
    <col min="3" max="3" width="16.6640625" style="1" customWidth="1"/>
    <col min="4" max="4" width="11" style="1" customWidth="1"/>
    <col min="5" max="5" width="12.6640625" style="1" customWidth="1"/>
    <col min="6" max="6" width="10.44140625" style="1" customWidth="1"/>
    <col min="7" max="7" width="10" style="1" customWidth="1"/>
    <col min="8" max="16384" width="9.109375" style="1"/>
  </cols>
  <sheetData>
    <row r="1" spans="1:13" ht="13.8" x14ac:dyDescent="0.25">
      <c r="G1" s="2"/>
      <c r="H1" s="3" t="s">
        <v>0</v>
      </c>
      <c r="I1" s="2"/>
      <c r="J1" s="2"/>
    </row>
    <row r="2" spans="1:13" ht="13.8" x14ac:dyDescent="0.25">
      <c r="G2" s="2"/>
      <c r="H2" s="3" t="s">
        <v>1</v>
      </c>
      <c r="I2" s="2"/>
      <c r="J2" s="2"/>
    </row>
    <row r="3" spans="1:13" ht="13.8" x14ac:dyDescent="0.25">
      <c r="G3" s="2"/>
      <c r="H3" s="3" t="s">
        <v>2</v>
      </c>
      <c r="I3" s="2"/>
      <c r="J3" s="2"/>
    </row>
    <row r="4" spans="1:13" ht="13.8" x14ac:dyDescent="0.25">
      <c r="G4" s="2"/>
      <c r="H4" s="3" t="s">
        <v>3</v>
      </c>
      <c r="I4" s="2"/>
      <c r="J4" s="2"/>
    </row>
    <row r="5" spans="1:13" ht="13.8" x14ac:dyDescent="0.25">
      <c r="G5" s="2"/>
      <c r="H5" s="3" t="s">
        <v>4</v>
      </c>
      <c r="I5" s="2"/>
      <c r="J5" s="2"/>
    </row>
    <row r="6" spans="1:13" ht="13.8" x14ac:dyDescent="0.25">
      <c r="G6" s="2"/>
      <c r="H6" s="3" t="s">
        <v>5</v>
      </c>
      <c r="I6" s="2"/>
      <c r="J6" s="2"/>
    </row>
    <row r="7" spans="1:13" ht="13.8" x14ac:dyDescent="0.25">
      <c r="G7" s="4"/>
      <c r="H7" s="5" t="s">
        <v>6</v>
      </c>
      <c r="I7" s="4"/>
      <c r="J7" s="4"/>
    </row>
    <row r="8" spans="1:13" ht="13.8" thickBot="1" x14ac:dyDescent="0.3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3" ht="21.6" thickBot="1" x14ac:dyDescent="0.45">
      <c r="A9" s="202" t="s">
        <v>7</v>
      </c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</row>
    <row r="10" spans="1:13" ht="10.199999999999999" customHeight="1" thickBot="1" x14ac:dyDescent="0.3">
      <c r="A10" s="7"/>
      <c r="B10" s="7"/>
    </row>
    <row r="11" spans="1:13" ht="15" customHeight="1" thickBot="1" x14ac:dyDescent="0.3">
      <c r="A11" s="203" t="s">
        <v>8</v>
      </c>
      <c r="B11" s="204"/>
      <c r="C11" s="205" t="s">
        <v>9</v>
      </c>
      <c r="D11" s="207" t="s">
        <v>10</v>
      </c>
      <c r="E11" s="207" t="s">
        <v>11</v>
      </c>
      <c r="F11" s="8" t="s">
        <v>12</v>
      </c>
      <c r="G11" s="9" t="s">
        <v>13</v>
      </c>
      <c r="H11" s="10"/>
      <c r="I11" s="11" t="s">
        <v>14</v>
      </c>
      <c r="J11" s="12" t="s">
        <v>15</v>
      </c>
      <c r="K11" s="207" t="s">
        <v>16</v>
      </c>
      <c r="L11" s="207" t="s">
        <v>17</v>
      </c>
    </row>
    <row r="12" spans="1:13" ht="15.75" customHeight="1" thickBot="1" x14ac:dyDescent="0.3">
      <c r="A12" s="203"/>
      <c r="B12" s="204"/>
      <c r="C12" s="206"/>
      <c r="D12" s="208"/>
      <c r="E12" s="209"/>
      <c r="F12" s="13" t="s">
        <v>18</v>
      </c>
      <c r="G12" s="14">
        <v>0</v>
      </c>
      <c r="H12" s="10"/>
      <c r="I12" s="11" t="s">
        <v>19</v>
      </c>
      <c r="J12" s="15">
        <v>0</v>
      </c>
      <c r="K12" s="208"/>
      <c r="L12" s="208"/>
    </row>
    <row r="13" spans="1:13" ht="16.2" thickBot="1" x14ac:dyDescent="0.35">
      <c r="A13" s="193" t="s">
        <v>20</v>
      </c>
      <c r="B13" s="194"/>
      <c r="C13" s="194"/>
      <c r="D13" s="194"/>
      <c r="E13" s="194"/>
      <c r="F13" s="194"/>
      <c r="G13" s="194"/>
      <c r="H13" s="16"/>
      <c r="M13" s="17"/>
    </row>
    <row r="14" spans="1:13" ht="39.6" x14ac:dyDescent="0.25">
      <c r="A14" s="18"/>
      <c r="B14" s="19" t="s">
        <v>21</v>
      </c>
      <c r="C14" s="20" t="s">
        <v>22</v>
      </c>
      <c r="D14" s="21" t="s">
        <v>23</v>
      </c>
      <c r="E14" s="21" t="s">
        <v>24</v>
      </c>
      <c r="F14" s="22">
        <v>0.72</v>
      </c>
      <c r="G14" s="23">
        <f>F14-F14*($G$12)</f>
        <v>0.72</v>
      </c>
      <c r="H14" s="24"/>
      <c r="I14" s="25"/>
      <c r="J14" s="26">
        <f>G14*($J$12)</f>
        <v>0</v>
      </c>
      <c r="K14" s="27">
        <f>I14*G14</f>
        <v>0</v>
      </c>
      <c r="L14" s="28">
        <f>I14*J14</f>
        <v>0</v>
      </c>
    </row>
    <row r="15" spans="1:13" ht="40.200000000000003" thickBot="1" x14ac:dyDescent="0.3">
      <c r="A15" s="29"/>
      <c r="B15" s="30" t="s">
        <v>25</v>
      </c>
      <c r="C15" s="31" t="s">
        <v>26</v>
      </c>
      <c r="D15" s="32" t="s">
        <v>23</v>
      </c>
      <c r="E15" s="32" t="s">
        <v>24</v>
      </c>
      <c r="F15" s="33">
        <v>0.66</v>
      </c>
      <c r="G15" s="34">
        <f>F15-F15*($G$12)</f>
        <v>0.66</v>
      </c>
      <c r="H15" s="24"/>
      <c r="I15" s="35"/>
      <c r="J15" s="36">
        <f>G15*($J$12)</f>
        <v>0</v>
      </c>
      <c r="K15" s="37">
        <f>I15*G15</f>
        <v>0</v>
      </c>
      <c r="L15" s="38">
        <f>I15*J15</f>
        <v>0</v>
      </c>
    </row>
    <row r="16" spans="1:13" ht="39.75" customHeight="1" thickBot="1" x14ac:dyDescent="0.3">
      <c r="A16" s="39"/>
      <c r="B16" s="19" t="s">
        <v>27</v>
      </c>
      <c r="C16" s="40" t="s">
        <v>28</v>
      </c>
      <c r="D16" s="32" t="s">
        <v>23</v>
      </c>
      <c r="E16" s="32" t="s">
        <v>24</v>
      </c>
      <c r="F16" s="41">
        <v>0.72</v>
      </c>
      <c r="G16" s="42">
        <f>F16-F16*($G$12)</f>
        <v>0.72</v>
      </c>
      <c r="H16" s="24"/>
      <c r="I16" s="43"/>
      <c r="J16" s="44">
        <f>G16*($J$12)</f>
        <v>0</v>
      </c>
      <c r="K16" s="37">
        <f>I16*G16</f>
        <v>0</v>
      </c>
      <c r="L16" s="45">
        <f>I16*J16</f>
        <v>0</v>
      </c>
    </row>
    <row r="17" spans="1:12" s="50" customFormat="1" ht="16.5" customHeight="1" thickBot="1" x14ac:dyDescent="0.3">
      <c r="A17" s="195" t="s">
        <v>29</v>
      </c>
      <c r="B17" s="195"/>
      <c r="C17" s="195"/>
      <c r="D17" s="195"/>
      <c r="E17" s="195"/>
      <c r="F17" s="195"/>
      <c r="G17" s="196"/>
      <c r="H17" s="46"/>
      <c r="I17" s="47"/>
      <c r="J17" s="48"/>
      <c r="K17" s="48"/>
      <c r="L17" s="49"/>
    </row>
    <row r="18" spans="1:12" s="50" customFormat="1" ht="16.5" customHeight="1" x14ac:dyDescent="0.25">
      <c r="A18" s="51"/>
      <c r="B18" s="187" t="s">
        <v>30</v>
      </c>
      <c r="C18" s="52" t="s">
        <v>31</v>
      </c>
      <c r="D18" s="197">
        <v>150</v>
      </c>
      <c r="E18" s="53" t="s">
        <v>32</v>
      </c>
      <c r="F18" s="54">
        <v>0.49</v>
      </c>
      <c r="G18" s="23">
        <f>F18-F18*($G$12)</f>
        <v>0.49</v>
      </c>
      <c r="H18" s="55"/>
      <c r="I18" s="56"/>
      <c r="J18" s="44">
        <f>G18*($J$12)</f>
        <v>0</v>
      </c>
      <c r="K18" s="57">
        <f>I18*G18</f>
        <v>0</v>
      </c>
      <c r="L18" s="58">
        <f>I18*J18</f>
        <v>0</v>
      </c>
    </row>
    <row r="19" spans="1:12" s="50" customFormat="1" ht="16.5" customHeight="1" x14ac:dyDescent="0.25">
      <c r="A19" s="59"/>
      <c r="B19" s="188"/>
      <c r="C19" s="60" t="s">
        <v>33</v>
      </c>
      <c r="D19" s="198"/>
      <c r="E19" s="61" t="s">
        <v>34</v>
      </c>
      <c r="F19" s="62">
        <v>0.7</v>
      </c>
      <c r="G19" s="23">
        <f>F19-F19*($G$12)</f>
        <v>0.7</v>
      </c>
      <c r="H19" s="55"/>
      <c r="I19" s="63"/>
      <c r="J19" s="64">
        <f>G19*($J$12)</f>
        <v>0</v>
      </c>
      <c r="K19" s="65">
        <f>I19*G19</f>
        <v>0</v>
      </c>
      <c r="L19" s="58">
        <f t="shared" ref="L19:L22" si="0">I19*J19</f>
        <v>0</v>
      </c>
    </row>
    <row r="20" spans="1:12" s="50" customFormat="1" ht="16.5" customHeight="1" thickBot="1" x14ac:dyDescent="0.3">
      <c r="A20" s="59"/>
      <c r="B20" s="189"/>
      <c r="C20" s="66"/>
      <c r="D20" s="67"/>
      <c r="E20" s="67"/>
      <c r="F20" s="68"/>
      <c r="G20" s="69"/>
      <c r="H20" s="55"/>
      <c r="I20" s="70"/>
      <c r="J20" s="71"/>
      <c r="K20" s="37"/>
      <c r="L20" s="38"/>
    </row>
    <row r="21" spans="1:12" s="50" customFormat="1" ht="16.5" customHeight="1" x14ac:dyDescent="0.25">
      <c r="A21" s="51"/>
      <c r="B21" s="199" t="s">
        <v>35</v>
      </c>
      <c r="C21" s="72"/>
      <c r="D21" s="73"/>
      <c r="E21" s="73"/>
      <c r="F21" s="74"/>
      <c r="G21" s="75"/>
      <c r="H21" s="55"/>
      <c r="I21" s="56"/>
      <c r="J21" s="76"/>
      <c r="K21" s="57"/>
      <c r="L21" s="28"/>
    </row>
    <row r="22" spans="1:12" s="50" customFormat="1" ht="16.5" customHeight="1" x14ac:dyDescent="0.25">
      <c r="A22" s="59"/>
      <c r="B22" s="200"/>
      <c r="C22" s="77" t="s">
        <v>36</v>
      </c>
      <c r="D22" s="78" t="s">
        <v>37</v>
      </c>
      <c r="E22" s="77" t="s">
        <v>38</v>
      </c>
      <c r="F22" s="79">
        <v>0.22</v>
      </c>
      <c r="G22" s="23">
        <f>F22-F22*($G$12)</f>
        <v>0.22</v>
      </c>
      <c r="H22" s="55"/>
      <c r="I22" s="80"/>
      <c r="J22" s="81">
        <f>G22*($J$12)</f>
        <v>0</v>
      </c>
      <c r="K22" s="65">
        <f>I22*G22</f>
        <v>0</v>
      </c>
      <c r="L22" s="38">
        <f t="shared" si="0"/>
        <v>0</v>
      </c>
    </row>
    <row r="23" spans="1:12" s="50" customFormat="1" ht="16.5" customHeight="1" thickBot="1" x14ac:dyDescent="0.3">
      <c r="A23" s="59"/>
      <c r="B23" s="201"/>
      <c r="C23" s="67"/>
      <c r="D23" s="66"/>
      <c r="E23" s="67"/>
      <c r="F23" s="67"/>
      <c r="G23" s="67"/>
      <c r="H23" s="55"/>
      <c r="I23" s="70"/>
      <c r="J23" s="82"/>
      <c r="K23" s="71"/>
      <c r="L23" s="83"/>
    </row>
    <row r="24" spans="1:12" x14ac:dyDescent="0.25">
      <c r="A24" s="18"/>
      <c r="B24" s="187" t="s">
        <v>39</v>
      </c>
      <c r="C24" s="25"/>
      <c r="D24" s="84"/>
      <c r="E24" s="84"/>
      <c r="F24" s="85"/>
      <c r="G24" s="85"/>
      <c r="H24" s="24"/>
      <c r="I24" s="25"/>
      <c r="J24" s="26"/>
      <c r="K24" s="27"/>
      <c r="L24" s="27"/>
    </row>
    <row r="25" spans="1:12" ht="13.5" customHeight="1" x14ac:dyDescent="0.25">
      <c r="A25" s="86"/>
      <c r="B25" s="188"/>
      <c r="C25" s="87" t="s">
        <v>40</v>
      </c>
      <c r="D25" s="61" t="s">
        <v>41</v>
      </c>
      <c r="E25" s="61" t="s">
        <v>32</v>
      </c>
      <c r="F25" s="88">
        <v>1.19</v>
      </c>
      <c r="G25" s="89">
        <f>F25-F25*($G$12)</f>
        <v>1.19</v>
      </c>
      <c r="H25" s="24"/>
      <c r="I25" s="90"/>
      <c r="J25" s="81">
        <f>G25*($J$12)</f>
        <v>0</v>
      </c>
      <c r="K25" s="65">
        <f>I25*G25</f>
        <v>0</v>
      </c>
      <c r="L25" s="65">
        <f>I25*J25</f>
        <v>0</v>
      </c>
    </row>
    <row r="26" spans="1:12" ht="12.75" customHeight="1" x14ac:dyDescent="0.25">
      <c r="A26" s="86"/>
      <c r="B26" s="188"/>
      <c r="C26" s="91">
        <v>2060</v>
      </c>
      <c r="D26" s="78" t="s">
        <v>42</v>
      </c>
      <c r="E26" s="78" t="s">
        <v>32</v>
      </c>
      <c r="F26" s="92">
        <v>1.02</v>
      </c>
      <c r="G26" s="89">
        <f>F26-F26*($G$12)</f>
        <v>1.02</v>
      </c>
      <c r="H26" s="24"/>
      <c r="I26" s="90"/>
      <c r="J26" s="81">
        <f>G26*($J$12)</f>
        <v>0</v>
      </c>
      <c r="K26" s="65">
        <f>I26*G26</f>
        <v>0</v>
      </c>
      <c r="L26" s="58">
        <f>I26*J26</f>
        <v>0</v>
      </c>
    </row>
    <row r="27" spans="1:12" ht="13.8" thickBot="1" x14ac:dyDescent="0.3">
      <c r="A27" s="29"/>
      <c r="B27" s="189"/>
      <c r="C27" s="32"/>
      <c r="D27" s="93"/>
      <c r="E27" s="93"/>
      <c r="F27" s="94"/>
      <c r="G27" s="95"/>
      <c r="H27" s="24"/>
      <c r="I27" s="35"/>
      <c r="J27" s="44"/>
      <c r="K27" s="96"/>
      <c r="L27" s="96"/>
    </row>
    <row r="28" spans="1:12" ht="13.5" customHeight="1" x14ac:dyDescent="0.25">
      <c r="A28" s="86"/>
      <c r="B28" s="187" t="s">
        <v>43</v>
      </c>
      <c r="C28" s="52"/>
      <c r="D28" s="53"/>
      <c r="E28" s="53"/>
      <c r="F28" s="97"/>
      <c r="G28" s="98"/>
      <c r="H28" s="24"/>
      <c r="I28" s="25"/>
      <c r="J28" s="99"/>
      <c r="K28" s="27"/>
      <c r="L28" s="27"/>
    </row>
    <row r="29" spans="1:12" ht="13.5" customHeight="1" x14ac:dyDescent="0.25">
      <c r="A29" s="86"/>
      <c r="B29" s="188"/>
      <c r="C29" s="77" t="s">
        <v>44</v>
      </c>
      <c r="D29" s="61" t="s">
        <v>45</v>
      </c>
      <c r="E29" s="91" t="s">
        <v>34</v>
      </c>
      <c r="F29" s="100">
        <v>0.51</v>
      </c>
      <c r="G29" s="89">
        <f t="shared" ref="G29:G35" si="1">F29-F29*($G$12)</f>
        <v>0.51</v>
      </c>
      <c r="H29" s="24"/>
      <c r="I29" s="90"/>
      <c r="J29" s="81">
        <f t="shared" ref="J29:J35" si="2">G29*($J$12)</f>
        <v>0</v>
      </c>
      <c r="K29" s="65">
        <f t="shared" ref="K29:K35" si="3">I29*G29</f>
        <v>0</v>
      </c>
      <c r="L29" s="57">
        <f>I29*J29</f>
        <v>0</v>
      </c>
    </row>
    <row r="30" spans="1:12" ht="12.75" customHeight="1" x14ac:dyDescent="0.25">
      <c r="A30" s="86"/>
      <c r="B30" s="188"/>
      <c r="C30" s="77" t="s">
        <v>46</v>
      </c>
      <c r="D30" s="61" t="s">
        <v>47</v>
      </c>
      <c r="E30" s="91" t="s">
        <v>34</v>
      </c>
      <c r="F30" s="92">
        <v>0.75</v>
      </c>
      <c r="G30" s="89">
        <f t="shared" si="1"/>
        <v>0.75</v>
      </c>
      <c r="H30" s="24"/>
      <c r="I30" s="90"/>
      <c r="J30" s="81">
        <f t="shared" si="2"/>
        <v>0</v>
      </c>
      <c r="K30" s="65">
        <f t="shared" si="3"/>
        <v>0</v>
      </c>
      <c r="L30" s="57">
        <f t="shared" ref="L30:L35" si="4">I30*J30</f>
        <v>0</v>
      </c>
    </row>
    <row r="31" spans="1:12" x14ac:dyDescent="0.25">
      <c r="A31" s="86"/>
      <c r="B31" s="188"/>
      <c r="C31" s="77" t="s">
        <v>48</v>
      </c>
      <c r="D31" s="61" t="s">
        <v>49</v>
      </c>
      <c r="E31" s="91" t="s">
        <v>34</v>
      </c>
      <c r="F31" s="92">
        <v>1.1399999999999999</v>
      </c>
      <c r="G31" s="89">
        <f t="shared" si="1"/>
        <v>1.1399999999999999</v>
      </c>
      <c r="H31" s="24"/>
      <c r="I31" s="90"/>
      <c r="J31" s="81">
        <f t="shared" si="2"/>
        <v>0</v>
      </c>
      <c r="K31" s="65">
        <f t="shared" si="3"/>
        <v>0</v>
      </c>
      <c r="L31" s="57">
        <f t="shared" si="4"/>
        <v>0</v>
      </c>
    </row>
    <row r="32" spans="1:12" x14ac:dyDescent="0.25">
      <c r="A32" s="86"/>
      <c r="B32" s="188"/>
      <c r="C32" s="77">
        <v>7104</v>
      </c>
      <c r="D32" s="61" t="s">
        <v>45</v>
      </c>
      <c r="E32" s="78" t="s">
        <v>38</v>
      </c>
      <c r="F32" s="92">
        <v>0.5</v>
      </c>
      <c r="G32" s="89">
        <f t="shared" si="1"/>
        <v>0.5</v>
      </c>
      <c r="H32" s="24"/>
      <c r="I32" s="90"/>
      <c r="J32" s="44">
        <f t="shared" si="2"/>
        <v>0</v>
      </c>
      <c r="K32" s="65">
        <f t="shared" si="3"/>
        <v>0</v>
      </c>
      <c r="L32" s="57">
        <f t="shared" si="4"/>
        <v>0</v>
      </c>
    </row>
    <row r="33" spans="1:12" x14ac:dyDescent="0.25">
      <c r="A33" s="86"/>
      <c r="B33" s="188"/>
      <c r="C33" s="91">
        <v>7105</v>
      </c>
      <c r="D33" s="61" t="s">
        <v>47</v>
      </c>
      <c r="E33" s="101" t="s">
        <v>38</v>
      </c>
      <c r="F33" s="92">
        <v>0.76</v>
      </c>
      <c r="G33" s="89">
        <f t="shared" si="1"/>
        <v>0.76</v>
      </c>
      <c r="H33" s="24"/>
      <c r="I33" s="90"/>
      <c r="J33" s="44">
        <f t="shared" si="2"/>
        <v>0</v>
      </c>
      <c r="K33" s="65">
        <f t="shared" si="3"/>
        <v>0</v>
      </c>
      <c r="L33" s="57">
        <f t="shared" si="4"/>
        <v>0</v>
      </c>
    </row>
    <row r="34" spans="1:12" x14ac:dyDescent="0.25">
      <c r="A34" s="86"/>
      <c r="B34" s="188"/>
      <c r="C34" s="87">
        <v>7100</v>
      </c>
      <c r="D34" s="61" t="s">
        <v>49</v>
      </c>
      <c r="E34" s="78" t="s">
        <v>38</v>
      </c>
      <c r="F34" s="92">
        <v>0.9</v>
      </c>
      <c r="G34" s="89">
        <f t="shared" si="1"/>
        <v>0.9</v>
      </c>
      <c r="H34" s="24"/>
      <c r="I34" s="90"/>
      <c r="J34" s="44">
        <f t="shared" si="2"/>
        <v>0</v>
      </c>
      <c r="K34" s="65">
        <f t="shared" si="3"/>
        <v>0</v>
      </c>
      <c r="L34" s="57">
        <f t="shared" si="4"/>
        <v>0</v>
      </c>
    </row>
    <row r="35" spans="1:12" x14ac:dyDescent="0.25">
      <c r="A35" s="86"/>
      <c r="B35" s="188"/>
      <c r="C35" s="77" t="s">
        <v>50</v>
      </c>
      <c r="D35" s="61" t="s">
        <v>51</v>
      </c>
      <c r="E35" s="78" t="s">
        <v>38</v>
      </c>
      <c r="F35" s="92">
        <v>2.2599999999999998</v>
      </c>
      <c r="G35" s="89">
        <f t="shared" si="1"/>
        <v>2.2599999999999998</v>
      </c>
      <c r="H35" s="24"/>
      <c r="I35" s="90"/>
      <c r="J35" s="102">
        <f t="shared" si="2"/>
        <v>0</v>
      </c>
      <c r="K35" s="58">
        <f t="shared" si="3"/>
        <v>0</v>
      </c>
      <c r="L35" s="65">
        <f t="shared" si="4"/>
        <v>0</v>
      </c>
    </row>
    <row r="36" spans="1:12" ht="13.8" thickBot="1" x14ac:dyDescent="0.3">
      <c r="A36" s="86"/>
      <c r="B36" s="189"/>
      <c r="C36" s="103"/>
      <c r="D36" s="104"/>
      <c r="E36" s="104"/>
      <c r="F36" s="94"/>
      <c r="G36" s="95"/>
      <c r="H36" s="24"/>
      <c r="I36" s="35"/>
      <c r="J36" s="36"/>
      <c r="K36" s="96"/>
      <c r="L36" s="96"/>
    </row>
    <row r="37" spans="1:12" ht="13.5" customHeight="1" x14ac:dyDescent="0.25">
      <c r="A37" s="18"/>
      <c r="B37" s="190" t="s">
        <v>52</v>
      </c>
      <c r="C37" s="21"/>
      <c r="D37" s="105"/>
      <c r="E37" s="105"/>
      <c r="F37" s="97"/>
      <c r="G37" s="85"/>
      <c r="H37" s="24"/>
      <c r="I37" s="25"/>
      <c r="J37" s="99"/>
      <c r="K37" s="28"/>
      <c r="L37" s="27"/>
    </row>
    <row r="38" spans="1:12" ht="13.5" customHeight="1" x14ac:dyDescent="0.25">
      <c r="A38" s="86"/>
      <c r="B38" s="191"/>
      <c r="C38" s="87" t="s">
        <v>53</v>
      </c>
      <c r="D38" s="78" t="s">
        <v>54</v>
      </c>
      <c r="E38" s="87" t="s">
        <v>32</v>
      </c>
      <c r="F38" s="100" t="s">
        <v>55</v>
      </c>
      <c r="G38" s="89">
        <f>6.1-6.1*($G$12)</f>
        <v>6.1</v>
      </c>
      <c r="H38" s="24"/>
      <c r="I38" s="90"/>
      <c r="J38" s="81">
        <f>G38*($J$12)</f>
        <v>0</v>
      </c>
      <c r="K38" s="58">
        <f>I38*G38</f>
        <v>0</v>
      </c>
      <c r="L38" s="57">
        <f t="shared" ref="L38:L88" si="5">I38*J38</f>
        <v>0</v>
      </c>
    </row>
    <row r="39" spans="1:12" ht="13.5" customHeight="1" x14ac:dyDescent="0.25">
      <c r="A39" s="86"/>
      <c r="B39" s="191"/>
      <c r="C39" s="106" t="s">
        <v>56</v>
      </c>
      <c r="D39" s="107" t="s">
        <v>57</v>
      </c>
      <c r="E39" s="106" t="s">
        <v>58</v>
      </c>
      <c r="F39" s="108" t="s">
        <v>59</v>
      </c>
      <c r="G39" s="89">
        <f>12.8-12.8*($G$12)</f>
        <v>12.8</v>
      </c>
      <c r="H39" s="24"/>
      <c r="I39" s="90"/>
      <c r="J39" s="81">
        <f>G39*($J$12)</f>
        <v>0</v>
      </c>
      <c r="K39" s="58">
        <f>I39*G39</f>
        <v>0</v>
      </c>
      <c r="L39" s="57">
        <f t="shared" si="5"/>
        <v>0</v>
      </c>
    </row>
    <row r="40" spans="1:12" ht="13.5" customHeight="1" x14ac:dyDescent="0.25">
      <c r="A40" s="86"/>
      <c r="B40" s="191"/>
      <c r="C40" s="107" t="s">
        <v>60</v>
      </c>
      <c r="D40" s="106" t="s">
        <v>61</v>
      </c>
      <c r="E40" s="90" t="s">
        <v>58</v>
      </c>
      <c r="F40" s="108" t="s">
        <v>62</v>
      </c>
      <c r="G40" s="89">
        <f>17.76-17.76*($G$12)</f>
        <v>17.760000000000002</v>
      </c>
      <c r="H40" s="24"/>
      <c r="I40" s="90"/>
      <c r="J40" s="44">
        <f>G40*($J$12)</f>
        <v>0</v>
      </c>
      <c r="K40" s="58">
        <f>I40*G40</f>
        <v>0</v>
      </c>
      <c r="L40" s="57">
        <f t="shared" si="5"/>
        <v>0</v>
      </c>
    </row>
    <row r="41" spans="1:12" ht="13.5" customHeight="1" thickBot="1" x14ac:dyDescent="0.3">
      <c r="A41" s="86"/>
      <c r="B41" s="192"/>
      <c r="C41" s="109"/>
      <c r="D41" s="109"/>
      <c r="E41" s="35" t="s">
        <v>63</v>
      </c>
      <c r="F41" s="110"/>
      <c r="G41" s="95"/>
      <c r="H41" s="24"/>
      <c r="I41" s="35"/>
      <c r="J41" s="44"/>
      <c r="K41" s="96"/>
      <c r="L41" s="37"/>
    </row>
    <row r="42" spans="1:12" ht="12" customHeight="1" x14ac:dyDescent="0.25">
      <c r="A42" s="18"/>
      <c r="B42" s="187" t="s">
        <v>64</v>
      </c>
      <c r="C42" s="84"/>
      <c r="D42" s="25"/>
      <c r="E42" s="25"/>
      <c r="F42" s="111"/>
      <c r="G42" s="98"/>
      <c r="H42" s="24"/>
      <c r="I42" s="25"/>
      <c r="J42" s="26"/>
      <c r="K42" s="28"/>
      <c r="L42" s="27"/>
    </row>
    <row r="43" spans="1:12" ht="12" customHeight="1" x14ac:dyDescent="0.25">
      <c r="A43" s="86"/>
      <c r="B43" s="188"/>
      <c r="C43" s="77" t="s">
        <v>65</v>
      </c>
      <c r="D43" s="101" t="s">
        <v>54</v>
      </c>
      <c r="E43" s="101" t="s">
        <v>32</v>
      </c>
      <c r="F43" s="100" t="s">
        <v>66</v>
      </c>
      <c r="G43" s="89">
        <f>6.8-6.8*($G$12)</f>
        <v>6.8</v>
      </c>
      <c r="H43" s="24"/>
      <c r="I43" s="90"/>
      <c r="J43" s="102">
        <f>G43*($J$12)</f>
        <v>0</v>
      </c>
      <c r="K43" s="58">
        <f>I43*G43</f>
        <v>0</v>
      </c>
      <c r="L43" s="57">
        <f t="shared" si="5"/>
        <v>0</v>
      </c>
    </row>
    <row r="44" spans="1:12" ht="12" customHeight="1" x14ac:dyDescent="0.25">
      <c r="A44" s="86"/>
      <c r="B44" s="188"/>
      <c r="C44" s="77" t="s">
        <v>67</v>
      </c>
      <c r="D44" s="61" t="s">
        <v>57</v>
      </c>
      <c r="E44" s="112" t="s">
        <v>58</v>
      </c>
      <c r="F44" s="100" t="s">
        <v>68</v>
      </c>
      <c r="G44" s="89">
        <f>16.6-16.6*($G$12)</f>
        <v>16.600000000000001</v>
      </c>
      <c r="H44" s="24"/>
      <c r="I44" s="90"/>
      <c r="J44" s="81">
        <f>G44*($J$12)</f>
        <v>0</v>
      </c>
      <c r="K44" s="58">
        <f>I44*G44</f>
        <v>0</v>
      </c>
      <c r="L44" s="57">
        <f t="shared" si="5"/>
        <v>0</v>
      </c>
    </row>
    <row r="45" spans="1:12" ht="12" customHeight="1" x14ac:dyDescent="0.25">
      <c r="A45" s="86"/>
      <c r="B45" s="188"/>
      <c r="C45" s="77" t="s">
        <v>69</v>
      </c>
      <c r="D45" s="78" t="s">
        <v>70</v>
      </c>
      <c r="E45" s="106" t="s">
        <v>58</v>
      </c>
      <c r="F45" s="92" t="s">
        <v>71</v>
      </c>
      <c r="G45" s="89">
        <f>18.2-18.2*($G$12)</f>
        <v>18.2</v>
      </c>
      <c r="H45" s="24"/>
      <c r="I45" s="90"/>
      <c r="J45" s="81">
        <f>G45*($J$12)</f>
        <v>0</v>
      </c>
      <c r="K45" s="58">
        <f>I45*G45</f>
        <v>0</v>
      </c>
      <c r="L45" s="57">
        <f t="shared" si="5"/>
        <v>0</v>
      </c>
    </row>
    <row r="46" spans="1:12" ht="12" customHeight="1" x14ac:dyDescent="0.25">
      <c r="A46" s="86"/>
      <c r="B46" s="188"/>
      <c r="C46" s="77" t="s">
        <v>72</v>
      </c>
      <c r="D46" s="78" t="s">
        <v>61</v>
      </c>
      <c r="E46" s="106" t="s">
        <v>58</v>
      </c>
      <c r="F46" s="92">
        <v>20.41</v>
      </c>
      <c r="G46" s="89">
        <f>19.97-19.97*($G$12)</f>
        <v>19.97</v>
      </c>
      <c r="H46" s="24"/>
      <c r="I46" s="107"/>
      <c r="J46" s="102">
        <f>G46*($J$12)</f>
        <v>0</v>
      </c>
      <c r="K46" s="58">
        <f>I46*G46</f>
        <v>0</v>
      </c>
      <c r="L46" s="57">
        <f t="shared" si="5"/>
        <v>0</v>
      </c>
    </row>
    <row r="47" spans="1:12" ht="12" customHeight="1" thickBot="1" x14ac:dyDescent="0.3">
      <c r="A47" s="86"/>
      <c r="B47" s="189"/>
      <c r="C47" s="103"/>
      <c r="D47" s="104"/>
      <c r="E47" s="35" t="s">
        <v>63</v>
      </c>
      <c r="F47" s="113"/>
      <c r="G47" s="95"/>
      <c r="H47" s="24"/>
      <c r="I47" s="109"/>
      <c r="J47" s="36"/>
      <c r="K47" s="96"/>
      <c r="L47" s="37"/>
    </row>
    <row r="48" spans="1:12" ht="13.5" customHeight="1" x14ac:dyDescent="0.25">
      <c r="A48" s="18"/>
      <c r="B48" s="187" t="s">
        <v>73</v>
      </c>
      <c r="C48" s="52"/>
      <c r="D48" s="53"/>
      <c r="E48" s="84"/>
      <c r="F48" s="97"/>
      <c r="G48" s="98"/>
      <c r="H48" s="24"/>
      <c r="I48" s="25"/>
      <c r="J48" s="99"/>
      <c r="K48" s="28"/>
      <c r="L48" s="27"/>
    </row>
    <row r="49" spans="1:12" ht="13.5" customHeight="1" x14ac:dyDescent="0.25">
      <c r="A49" s="86"/>
      <c r="B49" s="188"/>
      <c r="C49" s="77" t="s">
        <v>74</v>
      </c>
      <c r="D49" s="91" t="s">
        <v>75</v>
      </c>
      <c r="E49" s="91" t="s">
        <v>76</v>
      </c>
      <c r="F49" s="92" t="s">
        <v>77</v>
      </c>
      <c r="G49" s="89">
        <f>6.56-6.56*($G$12)</f>
        <v>6.56</v>
      </c>
      <c r="H49" s="24"/>
      <c r="I49" s="90"/>
      <c r="J49" s="81">
        <f>G49*($J$12)</f>
        <v>0</v>
      </c>
      <c r="K49" s="58">
        <f>I49*G49</f>
        <v>0</v>
      </c>
      <c r="L49" s="57">
        <f t="shared" si="5"/>
        <v>0</v>
      </c>
    </row>
    <row r="50" spans="1:12" ht="13.5" customHeight="1" x14ac:dyDescent="0.25">
      <c r="A50" s="86"/>
      <c r="B50" s="188"/>
      <c r="C50" s="91">
        <v>2006</v>
      </c>
      <c r="D50" s="87" t="s">
        <v>78</v>
      </c>
      <c r="E50" s="114" t="s">
        <v>76</v>
      </c>
      <c r="F50" s="92" t="s">
        <v>79</v>
      </c>
      <c r="G50" s="89">
        <f>7.46-7.46*($G$12)</f>
        <v>7.46</v>
      </c>
      <c r="H50" s="24"/>
      <c r="I50" s="90"/>
      <c r="J50" s="81">
        <f>G50*($J$12)</f>
        <v>0</v>
      </c>
      <c r="K50" s="58">
        <f>I50*G50</f>
        <v>0</v>
      </c>
      <c r="L50" s="57">
        <f t="shared" si="5"/>
        <v>0</v>
      </c>
    </row>
    <row r="51" spans="1:12" ht="13.5" customHeight="1" x14ac:dyDescent="0.25">
      <c r="A51" s="86"/>
      <c r="B51" s="188"/>
      <c r="C51" s="87">
        <v>2007</v>
      </c>
      <c r="D51" s="91" t="s">
        <v>80</v>
      </c>
      <c r="E51" s="87" t="s">
        <v>81</v>
      </c>
      <c r="F51" s="92" t="s">
        <v>82</v>
      </c>
      <c r="G51" s="89">
        <f>8.8-8.8*($G$12)</f>
        <v>8.8000000000000007</v>
      </c>
      <c r="H51" s="24"/>
      <c r="I51" s="90"/>
      <c r="J51" s="81">
        <f>G51*($J$12)</f>
        <v>0</v>
      </c>
      <c r="K51" s="58">
        <f>I51*G51</f>
        <v>0</v>
      </c>
      <c r="L51" s="65">
        <f t="shared" si="5"/>
        <v>0</v>
      </c>
    </row>
    <row r="52" spans="1:12" ht="13.5" customHeight="1" thickBot="1" x14ac:dyDescent="0.3">
      <c r="A52" s="86"/>
      <c r="B52" s="189"/>
      <c r="C52" s="103"/>
      <c r="D52" s="32"/>
      <c r="E52" s="103" t="s">
        <v>63</v>
      </c>
      <c r="F52" s="94"/>
      <c r="G52" s="95"/>
      <c r="H52" s="24"/>
      <c r="I52" s="35"/>
      <c r="J52" s="44"/>
      <c r="K52" s="96"/>
      <c r="L52" s="58"/>
    </row>
    <row r="53" spans="1:12" ht="12.75" customHeight="1" x14ac:dyDescent="0.25">
      <c r="A53" s="18"/>
      <c r="B53" s="182" t="s">
        <v>83</v>
      </c>
      <c r="C53" s="21"/>
      <c r="D53" s="52"/>
      <c r="E53" s="52"/>
      <c r="F53" s="97"/>
      <c r="G53" s="98"/>
      <c r="H53" s="24"/>
      <c r="I53" s="25"/>
      <c r="J53" s="99"/>
      <c r="K53" s="28"/>
      <c r="L53" s="27"/>
    </row>
    <row r="54" spans="1:12" ht="12.75" customHeight="1" x14ac:dyDescent="0.25">
      <c r="A54" s="86"/>
      <c r="B54" s="183"/>
      <c r="C54" s="87">
        <v>1200</v>
      </c>
      <c r="D54" s="106" t="s">
        <v>84</v>
      </c>
      <c r="E54" s="115" t="s">
        <v>85</v>
      </c>
      <c r="F54" s="108">
        <v>182.26</v>
      </c>
      <c r="G54" s="89">
        <f>F54-F54*($G$12)</f>
        <v>182.26</v>
      </c>
      <c r="H54" s="24"/>
      <c r="I54" s="90"/>
      <c r="J54" s="81">
        <f>G54*($J$12)</f>
        <v>0</v>
      </c>
      <c r="K54" s="58">
        <f>I54*G54</f>
        <v>0</v>
      </c>
      <c r="L54" s="65">
        <f t="shared" si="5"/>
        <v>0</v>
      </c>
    </row>
    <row r="55" spans="1:12" ht="12.75" customHeight="1" x14ac:dyDescent="0.25">
      <c r="A55" s="86"/>
      <c r="B55" s="183"/>
      <c r="C55" s="77">
        <v>1230</v>
      </c>
      <c r="D55" s="106" t="s">
        <v>86</v>
      </c>
      <c r="E55" s="115" t="s">
        <v>85</v>
      </c>
      <c r="F55" s="116">
        <v>168.24</v>
      </c>
      <c r="G55" s="89">
        <f>F55-F55*($G$12)</f>
        <v>168.24</v>
      </c>
      <c r="H55" s="24"/>
      <c r="I55" s="90"/>
      <c r="J55" s="81">
        <f>G55*($J$12)</f>
        <v>0</v>
      </c>
      <c r="K55" s="58">
        <f>I55*G55</f>
        <v>0</v>
      </c>
      <c r="L55" s="38">
        <f t="shared" si="5"/>
        <v>0</v>
      </c>
    </row>
    <row r="56" spans="1:12" ht="12.75" customHeight="1" thickBot="1" x14ac:dyDescent="0.3">
      <c r="A56" s="29"/>
      <c r="B56" s="184"/>
      <c r="C56" s="109"/>
      <c r="D56" s="35"/>
      <c r="E56" s="109"/>
      <c r="F56" s="109"/>
      <c r="G56" s="35"/>
      <c r="H56" s="24"/>
      <c r="I56" s="35"/>
      <c r="J56" s="36"/>
      <c r="K56" s="96"/>
      <c r="L56" s="37"/>
    </row>
    <row r="57" spans="1:12" ht="12.75" customHeight="1" x14ac:dyDescent="0.25">
      <c r="A57" s="86"/>
      <c r="B57" s="182" t="s">
        <v>87</v>
      </c>
      <c r="C57" s="107"/>
      <c r="D57" s="107"/>
      <c r="E57" s="107"/>
      <c r="F57" s="107"/>
      <c r="G57" s="25"/>
      <c r="H57" s="24"/>
      <c r="I57" s="117"/>
      <c r="J57" s="26"/>
      <c r="K57" s="118"/>
      <c r="L57" s="27"/>
    </row>
    <row r="58" spans="1:12" ht="12.75" customHeight="1" x14ac:dyDescent="0.25">
      <c r="A58" s="86"/>
      <c r="B58" s="183"/>
      <c r="C58" s="112">
        <v>1026</v>
      </c>
      <c r="D58" s="106">
        <v>15</v>
      </c>
      <c r="E58" s="112" t="s">
        <v>88</v>
      </c>
      <c r="F58" s="108">
        <v>1.33</v>
      </c>
      <c r="G58" s="89">
        <f>F58-F58*($G$12)</f>
        <v>1.33</v>
      </c>
      <c r="H58" s="24"/>
      <c r="I58" s="119"/>
      <c r="J58" s="81">
        <f>G58*($J$12)</f>
        <v>0</v>
      </c>
      <c r="K58" s="58">
        <f>I58*G58</f>
        <v>0</v>
      </c>
      <c r="L58" s="38">
        <f t="shared" si="5"/>
        <v>0</v>
      </c>
    </row>
    <row r="59" spans="1:12" ht="12.75" customHeight="1" x14ac:dyDescent="0.25">
      <c r="A59" s="86"/>
      <c r="B59" s="183"/>
      <c r="C59" s="112">
        <v>1027</v>
      </c>
      <c r="D59" s="90">
        <v>18</v>
      </c>
      <c r="E59" s="112" t="s">
        <v>88</v>
      </c>
      <c r="F59" s="120">
        <v>1.34</v>
      </c>
      <c r="G59" s="89">
        <f t="shared" ref="G59:G61" si="6">F59-F59*($G$12)</f>
        <v>1.34</v>
      </c>
      <c r="H59" s="24"/>
      <c r="I59" s="121"/>
      <c r="J59" s="81">
        <f t="shared" ref="J59:J61" si="7">G59*($J$12)</f>
        <v>0</v>
      </c>
      <c r="K59" s="58">
        <f t="shared" ref="K59:K61" si="8">I59*G59</f>
        <v>0</v>
      </c>
      <c r="L59" s="65">
        <f t="shared" si="5"/>
        <v>0</v>
      </c>
    </row>
    <row r="60" spans="1:12" ht="12.75" customHeight="1" x14ac:dyDescent="0.25">
      <c r="A60" s="86"/>
      <c r="B60" s="183"/>
      <c r="C60" s="112">
        <v>1028</v>
      </c>
      <c r="D60" s="107">
        <v>22</v>
      </c>
      <c r="E60" s="112" t="s">
        <v>88</v>
      </c>
      <c r="F60" s="120">
        <v>1.37</v>
      </c>
      <c r="G60" s="89">
        <f t="shared" si="6"/>
        <v>1.37</v>
      </c>
      <c r="H60" s="24"/>
      <c r="I60" s="117"/>
      <c r="J60" s="81">
        <f t="shared" si="7"/>
        <v>0</v>
      </c>
      <c r="K60" s="58">
        <f t="shared" si="8"/>
        <v>0</v>
      </c>
      <c r="L60" s="38">
        <f t="shared" si="5"/>
        <v>0</v>
      </c>
    </row>
    <row r="61" spans="1:12" ht="12.75" customHeight="1" x14ac:dyDescent="0.25">
      <c r="A61" s="86"/>
      <c r="B61" s="183"/>
      <c r="C61" s="106">
        <v>1029</v>
      </c>
      <c r="D61" s="112">
        <v>28</v>
      </c>
      <c r="E61" s="112" t="s">
        <v>88</v>
      </c>
      <c r="F61" s="108">
        <v>1.39</v>
      </c>
      <c r="G61" s="89">
        <f t="shared" si="6"/>
        <v>1.39</v>
      </c>
      <c r="H61" s="24"/>
      <c r="I61" s="119"/>
      <c r="J61" s="81">
        <f t="shared" si="7"/>
        <v>0</v>
      </c>
      <c r="K61" s="58">
        <f t="shared" si="8"/>
        <v>0</v>
      </c>
      <c r="L61" s="65">
        <f t="shared" si="5"/>
        <v>0</v>
      </c>
    </row>
    <row r="62" spans="1:12" ht="12.75" customHeight="1" thickBot="1" x14ac:dyDescent="0.3">
      <c r="A62" s="29"/>
      <c r="B62" s="184"/>
      <c r="C62" s="35"/>
      <c r="D62" s="109"/>
      <c r="E62" s="109"/>
      <c r="F62" s="35"/>
      <c r="G62" s="35"/>
      <c r="H62" s="24"/>
      <c r="I62" s="122"/>
      <c r="J62" s="36"/>
      <c r="K62" s="37"/>
      <c r="L62" s="37"/>
    </row>
    <row r="63" spans="1:12" ht="12.75" customHeight="1" x14ac:dyDescent="0.25">
      <c r="A63" s="86"/>
      <c r="B63" s="182" t="s">
        <v>89</v>
      </c>
      <c r="C63" s="25"/>
      <c r="D63" s="107"/>
      <c r="E63" s="107"/>
      <c r="F63" s="107"/>
      <c r="G63" s="107"/>
      <c r="H63" s="24"/>
      <c r="I63" s="25"/>
      <c r="J63" s="99"/>
      <c r="K63" s="118"/>
      <c r="L63" s="27"/>
    </row>
    <row r="64" spans="1:12" ht="12.75" customHeight="1" x14ac:dyDescent="0.25">
      <c r="A64" s="86"/>
      <c r="B64" s="183"/>
      <c r="C64" s="106" t="s">
        <v>90</v>
      </c>
      <c r="D64" s="112"/>
      <c r="E64" s="112" t="s">
        <v>91</v>
      </c>
      <c r="F64" s="123" t="s">
        <v>92</v>
      </c>
      <c r="G64" s="89">
        <f>2.2-2.2*($G$12)</f>
        <v>2.2000000000000002</v>
      </c>
      <c r="H64" s="24"/>
      <c r="I64" s="106"/>
      <c r="J64" s="81">
        <f t="shared" ref="J64" si="9">G64*($J$12)</f>
        <v>0</v>
      </c>
      <c r="K64" s="57">
        <f t="shared" ref="K64" si="10">I64*G64</f>
        <v>0</v>
      </c>
      <c r="L64" s="65">
        <f t="shared" si="5"/>
        <v>0</v>
      </c>
    </row>
    <row r="65" spans="1:12" ht="12.75" customHeight="1" thickBot="1" x14ac:dyDescent="0.3">
      <c r="A65" s="29"/>
      <c r="B65" s="184"/>
      <c r="C65" s="35"/>
      <c r="D65" s="109"/>
      <c r="E65" s="103" t="s">
        <v>63</v>
      </c>
      <c r="F65" s="109"/>
      <c r="G65" s="35"/>
      <c r="H65" s="24"/>
      <c r="I65" s="43"/>
      <c r="J65" s="36"/>
      <c r="K65" s="37"/>
      <c r="L65" s="37"/>
    </row>
    <row r="66" spans="1:12" ht="16.2" thickBot="1" x14ac:dyDescent="0.3">
      <c r="A66" s="185" t="s">
        <v>93</v>
      </c>
      <c r="B66" s="185"/>
      <c r="C66" s="185"/>
      <c r="D66" s="185"/>
      <c r="E66" s="185"/>
      <c r="F66" s="185"/>
      <c r="G66" s="185"/>
      <c r="I66" s="124"/>
      <c r="J66" s="125"/>
      <c r="K66" s="126"/>
      <c r="L66" s="127"/>
    </row>
    <row r="67" spans="1:12" ht="16.2" customHeight="1" thickBot="1" x14ac:dyDescent="0.3">
      <c r="A67" s="128"/>
      <c r="B67" s="171" t="s">
        <v>94</v>
      </c>
      <c r="C67" s="171"/>
      <c r="D67" s="177" t="s">
        <v>95</v>
      </c>
      <c r="E67" s="177"/>
      <c r="F67" s="129" t="s">
        <v>96</v>
      </c>
      <c r="G67" s="130"/>
      <c r="H67" s="24"/>
      <c r="I67" s="25"/>
      <c r="J67" s="26"/>
      <c r="K67" s="58"/>
      <c r="L67" s="27">
        <f t="shared" si="5"/>
        <v>0</v>
      </c>
    </row>
    <row r="68" spans="1:12" ht="16.2" customHeight="1" thickBot="1" x14ac:dyDescent="0.3">
      <c r="A68" s="131"/>
      <c r="B68" s="171"/>
      <c r="C68" s="171"/>
      <c r="D68" s="178" t="s">
        <v>97</v>
      </c>
      <c r="E68" s="178"/>
      <c r="F68" s="132" t="s">
        <v>96</v>
      </c>
      <c r="G68" s="130"/>
      <c r="H68" s="24"/>
      <c r="I68" s="90"/>
      <c r="J68" s="102"/>
      <c r="K68" s="58"/>
      <c r="L68" s="65">
        <f t="shared" si="5"/>
        <v>0</v>
      </c>
    </row>
    <row r="69" spans="1:12" ht="16.2" customHeight="1" thickBot="1" x14ac:dyDescent="0.3">
      <c r="A69" s="131"/>
      <c r="B69" s="171"/>
      <c r="C69" s="171"/>
      <c r="D69" s="186" t="s">
        <v>98</v>
      </c>
      <c r="E69" s="186"/>
      <c r="F69" s="133" t="s">
        <v>96</v>
      </c>
      <c r="G69" s="134"/>
      <c r="H69" s="24"/>
      <c r="I69" s="35"/>
      <c r="J69" s="36"/>
      <c r="K69" s="38"/>
      <c r="L69" s="58">
        <f t="shared" si="5"/>
        <v>0</v>
      </c>
    </row>
    <row r="70" spans="1:12" ht="16.2" customHeight="1" thickBot="1" x14ac:dyDescent="0.3">
      <c r="A70" s="131"/>
      <c r="B70" s="171" t="s">
        <v>99</v>
      </c>
      <c r="C70" s="171"/>
      <c r="D70" s="177" t="s">
        <v>95</v>
      </c>
      <c r="E70" s="177"/>
      <c r="F70" s="135" t="s">
        <v>96</v>
      </c>
      <c r="G70" s="136"/>
      <c r="H70" s="24"/>
      <c r="I70" s="25"/>
      <c r="J70" s="99"/>
      <c r="K70" s="28"/>
      <c r="L70" s="27">
        <f t="shared" si="5"/>
        <v>0</v>
      </c>
    </row>
    <row r="71" spans="1:12" ht="16.2" customHeight="1" thickBot="1" x14ac:dyDescent="0.3">
      <c r="A71" s="131"/>
      <c r="B71" s="171"/>
      <c r="C71" s="171"/>
      <c r="D71" s="178" t="s">
        <v>97</v>
      </c>
      <c r="E71" s="178"/>
      <c r="F71" s="133" t="s">
        <v>96</v>
      </c>
      <c r="G71" s="130"/>
      <c r="H71" s="24"/>
      <c r="I71" s="90"/>
      <c r="J71" s="81"/>
      <c r="K71" s="58"/>
      <c r="L71" s="57">
        <f t="shared" si="5"/>
        <v>0</v>
      </c>
    </row>
    <row r="72" spans="1:12" ht="16.2" customHeight="1" thickBot="1" x14ac:dyDescent="0.3">
      <c r="A72" s="137"/>
      <c r="B72" s="171"/>
      <c r="C72" s="171"/>
      <c r="D72" s="179" t="s">
        <v>98</v>
      </c>
      <c r="E72" s="179"/>
      <c r="F72" s="138" t="s">
        <v>96</v>
      </c>
      <c r="G72" s="134"/>
      <c r="H72" s="24"/>
      <c r="I72" s="35"/>
      <c r="J72" s="36"/>
      <c r="K72" s="37"/>
      <c r="L72" s="37">
        <f t="shared" si="5"/>
        <v>0</v>
      </c>
    </row>
    <row r="73" spans="1:12" ht="16.2" customHeight="1" thickBot="1" x14ac:dyDescent="0.3">
      <c r="A73" s="128"/>
      <c r="B73" s="180" t="s">
        <v>100</v>
      </c>
      <c r="C73" s="180"/>
      <c r="D73" s="181" t="s">
        <v>95</v>
      </c>
      <c r="E73" s="181"/>
      <c r="F73" s="129" t="s">
        <v>96</v>
      </c>
      <c r="G73" s="136"/>
      <c r="H73" s="24"/>
      <c r="I73" s="25"/>
      <c r="J73" s="99"/>
      <c r="K73" s="58"/>
      <c r="L73" s="27">
        <f t="shared" si="5"/>
        <v>0</v>
      </c>
    </row>
    <row r="74" spans="1:12" ht="16.2" customHeight="1" thickBot="1" x14ac:dyDescent="0.3">
      <c r="A74" s="131"/>
      <c r="B74" s="180"/>
      <c r="C74" s="180"/>
      <c r="D74" s="178" t="s">
        <v>97</v>
      </c>
      <c r="E74" s="178"/>
      <c r="F74" s="139" t="s">
        <v>96</v>
      </c>
      <c r="G74" s="130"/>
      <c r="H74" s="24"/>
      <c r="I74" s="90"/>
      <c r="J74" s="81"/>
      <c r="K74" s="58"/>
      <c r="L74" s="65">
        <f t="shared" si="5"/>
        <v>0</v>
      </c>
    </row>
    <row r="75" spans="1:12" ht="16.2" customHeight="1" thickBot="1" x14ac:dyDescent="0.3">
      <c r="A75" s="137"/>
      <c r="B75" s="180"/>
      <c r="C75" s="180"/>
      <c r="D75" s="179" t="s">
        <v>98</v>
      </c>
      <c r="E75" s="179"/>
      <c r="F75" s="138" t="s">
        <v>96</v>
      </c>
      <c r="G75" s="134"/>
      <c r="H75" s="24"/>
      <c r="I75" s="35"/>
      <c r="J75" s="44"/>
      <c r="K75" s="38"/>
      <c r="L75" s="58">
        <f t="shared" si="5"/>
        <v>0</v>
      </c>
    </row>
    <row r="76" spans="1:12" ht="42.75" customHeight="1" thickBot="1" x14ac:dyDescent="0.3">
      <c r="A76" s="140"/>
      <c r="B76" s="171" t="s">
        <v>101</v>
      </c>
      <c r="C76" s="171"/>
      <c r="D76" s="171" t="s">
        <v>102</v>
      </c>
      <c r="E76" s="171"/>
      <c r="F76" s="129" t="s">
        <v>96</v>
      </c>
      <c r="G76" s="141"/>
      <c r="H76" s="24"/>
      <c r="I76" s="142"/>
      <c r="J76" s="26"/>
      <c r="K76" s="45"/>
      <c r="L76" s="28">
        <f t="shared" si="5"/>
        <v>0</v>
      </c>
    </row>
    <row r="77" spans="1:12" ht="42.75" customHeight="1" thickBot="1" x14ac:dyDescent="0.3">
      <c r="A77" s="140"/>
      <c r="B77" s="171" t="s">
        <v>103</v>
      </c>
      <c r="C77" s="171"/>
      <c r="D77" s="172" t="s">
        <v>104</v>
      </c>
      <c r="E77" s="172"/>
      <c r="F77" s="129" t="s">
        <v>96</v>
      </c>
      <c r="G77" s="141"/>
      <c r="H77" s="24"/>
      <c r="I77" s="142"/>
      <c r="J77" s="26"/>
      <c r="K77" s="45"/>
      <c r="L77" s="28">
        <f t="shared" si="5"/>
        <v>0</v>
      </c>
    </row>
    <row r="78" spans="1:12" ht="16.2" customHeight="1" thickBot="1" x14ac:dyDescent="0.3">
      <c r="A78" s="128"/>
      <c r="B78" s="171" t="s">
        <v>105</v>
      </c>
      <c r="C78" s="171"/>
      <c r="D78" s="173" t="s">
        <v>106</v>
      </c>
      <c r="E78" s="173"/>
      <c r="F78" s="135" t="s">
        <v>96</v>
      </c>
      <c r="G78" s="143"/>
      <c r="H78" s="24"/>
      <c r="I78" s="25"/>
      <c r="J78" s="99"/>
      <c r="K78" s="28"/>
      <c r="L78" s="28">
        <f t="shared" si="5"/>
        <v>0</v>
      </c>
    </row>
    <row r="79" spans="1:12" ht="16.2" customHeight="1" thickBot="1" x14ac:dyDescent="0.3">
      <c r="A79" s="131"/>
      <c r="B79" s="171"/>
      <c r="C79" s="171"/>
      <c r="D79" s="174" t="s">
        <v>107</v>
      </c>
      <c r="E79" s="174"/>
      <c r="F79" s="132" t="s">
        <v>96</v>
      </c>
      <c r="G79" s="130"/>
      <c r="H79" s="24"/>
      <c r="I79" s="90"/>
      <c r="J79" s="81"/>
      <c r="K79" s="58"/>
      <c r="L79" s="38">
        <f t="shared" si="5"/>
        <v>0</v>
      </c>
    </row>
    <row r="80" spans="1:12" ht="16.2" customHeight="1" thickBot="1" x14ac:dyDescent="0.3">
      <c r="A80" s="131"/>
      <c r="B80" s="171"/>
      <c r="C80" s="171"/>
      <c r="D80" s="175" t="s">
        <v>108</v>
      </c>
      <c r="E80" s="175"/>
      <c r="F80" s="133" t="s">
        <v>96</v>
      </c>
      <c r="G80" s="130"/>
      <c r="H80" s="24"/>
      <c r="I80" s="90"/>
      <c r="J80" s="102"/>
      <c r="K80" s="58"/>
      <c r="L80" s="57">
        <f t="shared" si="5"/>
        <v>0</v>
      </c>
    </row>
    <row r="81" spans="1:12" ht="16.2" customHeight="1" thickBot="1" x14ac:dyDescent="0.3">
      <c r="A81" s="137"/>
      <c r="B81" s="171"/>
      <c r="C81" s="171"/>
      <c r="D81" s="176" t="s">
        <v>109</v>
      </c>
      <c r="E81" s="176"/>
      <c r="F81" s="138" t="s">
        <v>96</v>
      </c>
      <c r="G81" s="144"/>
      <c r="H81" s="24"/>
      <c r="I81" s="35"/>
      <c r="J81" s="36"/>
      <c r="K81" s="37"/>
      <c r="L81" s="37">
        <f t="shared" si="5"/>
        <v>0</v>
      </c>
    </row>
    <row r="82" spans="1:12" ht="16.2" customHeight="1" x14ac:dyDescent="0.25">
      <c r="A82" s="128"/>
      <c r="B82" s="157" t="s">
        <v>110</v>
      </c>
      <c r="C82" s="158"/>
      <c r="D82" s="163" t="s">
        <v>111</v>
      </c>
      <c r="E82" s="164"/>
      <c r="F82" s="135" t="s">
        <v>96</v>
      </c>
      <c r="G82" s="145"/>
      <c r="H82" s="86"/>
      <c r="I82" s="25"/>
      <c r="J82" s="146"/>
      <c r="K82" s="58"/>
      <c r="L82" s="147">
        <f t="shared" si="5"/>
        <v>0</v>
      </c>
    </row>
    <row r="83" spans="1:12" ht="16.2" customHeight="1" x14ac:dyDescent="0.25">
      <c r="A83" s="131"/>
      <c r="B83" s="159"/>
      <c r="C83" s="160"/>
      <c r="D83" s="165" t="s">
        <v>112</v>
      </c>
      <c r="E83" s="166"/>
      <c r="F83" s="132" t="s">
        <v>96</v>
      </c>
      <c r="G83" s="130"/>
      <c r="H83" s="86"/>
      <c r="I83" s="90"/>
      <c r="J83" s="146"/>
      <c r="K83" s="58"/>
      <c r="L83" s="147">
        <f t="shared" si="5"/>
        <v>0</v>
      </c>
    </row>
    <row r="84" spans="1:12" ht="16.2" customHeight="1" x14ac:dyDescent="0.25">
      <c r="A84" s="131"/>
      <c r="B84" s="159"/>
      <c r="C84" s="160"/>
      <c r="D84" s="165" t="s">
        <v>113</v>
      </c>
      <c r="E84" s="166"/>
      <c r="F84" s="132" t="s">
        <v>96</v>
      </c>
      <c r="G84" s="130"/>
      <c r="H84" s="86"/>
      <c r="I84" s="90"/>
      <c r="J84" s="146"/>
      <c r="K84" s="58"/>
      <c r="L84" s="147">
        <f t="shared" si="5"/>
        <v>0</v>
      </c>
    </row>
    <row r="85" spans="1:12" ht="16.2" customHeight="1" x14ac:dyDescent="0.25">
      <c r="A85" s="131"/>
      <c r="B85" s="159"/>
      <c r="C85" s="160"/>
      <c r="D85" s="165" t="s">
        <v>114</v>
      </c>
      <c r="E85" s="166"/>
      <c r="F85" s="132" t="s">
        <v>96</v>
      </c>
      <c r="G85" s="130"/>
      <c r="H85" s="86"/>
      <c r="I85" s="90"/>
      <c r="J85" s="146"/>
      <c r="K85" s="58"/>
      <c r="L85" s="147">
        <f t="shared" si="5"/>
        <v>0</v>
      </c>
    </row>
    <row r="86" spans="1:12" ht="16.2" customHeight="1" x14ac:dyDescent="0.25">
      <c r="A86" s="131"/>
      <c r="B86" s="159"/>
      <c r="C86" s="160"/>
      <c r="D86" s="167" t="s">
        <v>115</v>
      </c>
      <c r="E86" s="168"/>
      <c r="F86" s="133" t="s">
        <v>96</v>
      </c>
      <c r="G86" s="130"/>
      <c r="H86" s="86"/>
      <c r="I86" s="107"/>
      <c r="J86" s="146"/>
      <c r="K86" s="58"/>
      <c r="L86" s="147">
        <f t="shared" si="5"/>
        <v>0</v>
      </c>
    </row>
    <row r="87" spans="1:12" ht="16.2" customHeight="1" x14ac:dyDescent="0.25">
      <c r="A87" s="131"/>
      <c r="B87" s="159"/>
      <c r="C87" s="160"/>
      <c r="D87" s="167" t="s">
        <v>116</v>
      </c>
      <c r="E87" s="168"/>
      <c r="F87" s="139" t="s">
        <v>96</v>
      </c>
      <c r="G87" s="130"/>
      <c r="H87" s="86"/>
      <c r="I87" s="106"/>
      <c r="J87" s="146"/>
      <c r="K87" s="58"/>
      <c r="L87" s="147">
        <f t="shared" si="5"/>
        <v>0</v>
      </c>
    </row>
    <row r="88" spans="1:12" ht="16.2" customHeight="1" thickBot="1" x14ac:dyDescent="0.3">
      <c r="A88" s="137"/>
      <c r="B88" s="161"/>
      <c r="C88" s="162"/>
      <c r="D88" s="169" t="s">
        <v>117</v>
      </c>
      <c r="E88" s="170"/>
      <c r="F88" s="139" t="s">
        <v>96</v>
      </c>
      <c r="G88" s="148"/>
      <c r="H88" s="86"/>
      <c r="I88" s="109"/>
      <c r="J88" s="149"/>
      <c r="K88" s="38"/>
      <c r="L88" s="150">
        <f t="shared" si="5"/>
        <v>0</v>
      </c>
    </row>
    <row r="89" spans="1:12" ht="18.75" customHeight="1" thickBot="1" x14ac:dyDescent="0.3">
      <c r="A89" s="151"/>
      <c r="B89" s="152"/>
      <c r="C89" s="152"/>
      <c r="F89" s="151"/>
      <c r="G89" s="151"/>
      <c r="H89" s="153" t="s">
        <v>118</v>
      </c>
      <c r="J89" s="151"/>
      <c r="K89" s="154">
        <f>SUM(K14:K88)</f>
        <v>0</v>
      </c>
      <c r="L89" s="155">
        <f>SUM(L13:L88)</f>
        <v>0</v>
      </c>
    </row>
    <row r="90" spans="1:12" ht="13.8" thickBot="1" x14ac:dyDescent="0.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</row>
    <row r="91" spans="1:12" ht="13.8" x14ac:dyDescent="0.25">
      <c r="A91" s="156" t="s">
        <v>119</v>
      </c>
    </row>
  </sheetData>
  <mergeCells count="50">
    <mergeCell ref="A9:L9"/>
    <mergeCell ref="A11:B12"/>
    <mergeCell ref="C11:C12"/>
    <mergeCell ref="D11:D12"/>
    <mergeCell ref="E11:E12"/>
    <mergeCell ref="K11:K12"/>
    <mergeCell ref="L11:L12"/>
    <mergeCell ref="B57:B62"/>
    <mergeCell ref="A13:G13"/>
    <mergeCell ref="A17:G17"/>
    <mergeCell ref="B18:B20"/>
    <mergeCell ref="D18:D19"/>
    <mergeCell ref="B21:B23"/>
    <mergeCell ref="B24:B27"/>
    <mergeCell ref="B28:B36"/>
    <mergeCell ref="B37:B41"/>
    <mergeCell ref="B42:B47"/>
    <mergeCell ref="B48:B52"/>
    <mergeCell ref="B53:B56"/>
    <mergeCell ref="B63:B65"/>
    <mergeCell ref="A66:G66"/>
    <mergeCell ref="B67:C69"/>
    <mergeCell ref="D67:E67"/>
    <mergeCell ref="D68:E68"/>
    <mergeCell ref="D69:E69"/>
    <mergeCell ref="B70:C72"/>
    <mergeCell ref="D70:E70"/>
    <mergeCell ref="D71:E71"/>
    <mergeCell ref="D72:E72"/>
    <mergeCell ref="B73:C75"/>
    <mergeCell ref="D73:E73"/>
    <mergeCell ref="D74:E74"/>
    <mergeCell ref="D75:E75"/>
    <mergeCell ref="B76:C76"/>
    <mergeCell ref="D76:E76"/>
    <mergeCell ref="B77:C77"/>
    <mergeCell ref="D77:E77"/>
    <mergeCell ref="B78:C81"/>
    <mergeCell ref="D78:E78"/>
    <mergeCell ref="D79:E79"/>
    <mergeCell ref="D80:E80"/>
    <mergeCell ref="D81:E81"/>
    <mergeCell ref="B82:C88"/>
    <mergeCell ref="D82:E82"/>
    <mergeCell ref="D83:E83"/>
    <mergeCell ref="D84:E84"/>
    <mergeCell ref="D85:E85"/>
    <mergeCell ref="D86:E86"/>
    <mergeCell ref="D87:E87"/>
    <mergeCell ref="D88:E88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Теплый пол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2018-06-23T09:18:55Z</dcterms:modified>
</cp:coreProperties>
</file>